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80" windowHeight="9120" activeTab="0"/>
  </bookViews>
  <sheets>
    <sheet name="PC-Version" sheetId="1" r:id="rId1"/>
  </sheets>
  <definedNames>
    <definedName name="_xlnm.Print_Area" localSheetId="0">'PC-Version'!$A$2:$BJ$42</definedName>
  </definedNames>
  <calcPr fullCalcOnLoad="1"/>
</workbook>
</file>

<file path=xl/sharedStrings.xml><?xml version="1.0" encoding="utf-8"?>
<sst xmlns="http://schemas.openxmlformats.org/spreadsheetml/2006/main" count="87" uniqueCount="37">
  <si>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</si>
  <si>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</si>
  <si>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</si>
  <si>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</si>
  <si>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</si>
  <si>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</si>
  <si>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</si>
  <si>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</si>
  <si>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</si>
  <si>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</si>
  <si>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</si>
  <si>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</si>
  <si>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</si>
  <si>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</si>
  <si>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</si>
  <si>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</si>
  <si>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</si>
  <si>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</si>
  <si>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Punkte</t>
  </si>
  <si>
    <t>6.</t>
  </si>
  <si>
    <t>Gruppeneinteilung</t>
  </si>
  <si>
    <t>II. Spielplan</t>
  </si>
  <si>
    <t>x</t>
  </si>
  <si>
    <t>Die Siegerehrung findet für alle Teams im Anschluss statt.</t>
  </si>
  <si>
    <t>1x</t>
  </si>
  <si>
    <t xml:space="preserve"> Am</t>
  </si>
  <si>
    <t>Samstag</t>
  </si>
  <si>
    <t xml:space="preserve">                                 Süwag Energie Cup</t>
  </si>
  <si>
    <t xml:space="preserve">                             TSV Bleidenstadt </t>
  </si>
  <si>
    <r>
      <t xml:space="preserve">                                       Fußball Turnier für -B-</t>
    </r>
    <r>
      <rPr>
        <b/>
        <sz val="12"/>
        <rFont val="Arial"/>
        <family val="2"/>
      </rPr>
      <t>Junioren</t>
    </r>
    <r>
      <rPr>
        <sz val="12"/>
        <rFont val="Arial"/>
        <family val="2"/>
      </rPr>
      <t xml:space="preserve">   </t>
    </r>
  </si>
  <si>
    <t>Taunusstr. 32 Tst.-Bleidenstadt</t>
  </si>
  <si>
    <t>TSV Bleidenstadt</t>
  </si>
  <si>
    <t>FV Biebrich 2</t>
  </si>
  <si>
    <t>Opel Rüsselsheim</t>
  </si>
  <si>
    <t>1. FC WI - Klarenthal</t>
  </si>
  <si>
    <t>TUS Nieder Eschbach</t>
  </si>
  <si>
    <t>Bildung-Kickt-Hofheim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</si>
</sst>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sz val="16"/>
      <name val="Comic Sans MS"/>
      <family val="4"/>
    </font>
    <font>
      <b/>
      <sz val="16"/>
      <name val="Comic Sans MS"/>
      <family val="4"/>
    </font>
    <font>
      <sz val="10"/>
      <color indexed="8"/>
      <name val="Arial"/>
      <family val="2"/>
    </font>
    <font>
      <sz val="18"/>
      <color indexed="8"/>
      <name val="Comic Sans MS"/>
      <family val="4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justify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6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0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20" fontId="0" fillId="0" borderId="19" xfId="0" applyNumberFormat="1" applyFont="1" applyFill="1" applyBorder="1" applyAlignment="1" applyProtection="1">
      <alignment horizontal="center" vertical="center"/>
      <protection/>
    </xf>
    <xf numFmtId="20" fontId="0" fillId="0" borderId="14" xfId="0" applyNumberFormat="1" applyFont="1" applyFill="1" applyBorder="1" applyAlignment="1" applyProtection="1">
      <alignment horizontal="center" vertical="center"/>
      <protection/>
    </xf>
    <xf numFmtId="2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3" fillId="32" borderId="21" xfId="0" applyFont="1" applyFill="1" applyBorder="1" applyAlignment="1" applyProtection="1">
      <alignment horizontal="center"/>
      <protection/>
    </xf>
    <xf numFmtId="0" fontId="3" fillId="32" borderId="22" xfId="0" applyFont="1" applyFill="1" applyBorder="1" applyAlignment="1" applyProtection="1">
      <alignment horizontal="center"/>
      <protection/>
    </xf>
    <xf numFmtId="0" fontId="3" fillId="32" borderId="23" xfId="0" applyFont="1" applyFill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 shrinkToFit="1"/>
      <protection locked="0"/>
    </xf>
    <xf numFmtId="20" fontId="0" fillId="0" borderId="24" xfId="0" applyNumberFormat="1" applyFont="1" applyFill="1" applyBorder="1" applyAlignment="1" applyProtection="1">
      <alignment horizontal="center" vertical="center"/>
      <protection/>
    </xf>
    <xf numFmtId="20" fontId="0" fillId="0" borderId="11" xfId="0" applyNumberFormat="1" applyFont="1" applyFill="1" applyBorder="1" applyAlignment="1" applyProtection="1">
      <alignment horizontal="center" vertical="center"/>
      <protection/>
    </xf>
    <xf numFmtId="2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20" fontId="0" fillId="0" borderId="31" xfId="0" applyNumberFormat="1" applyFont="1" applyFill="1" applyBorder="1" applyAlignment="1" applyProtection="1">
      <alignment horizontal="center" vertical="center"/>
      <protection/>
    </xf>
    <xf numFmtId="20" fontId="0" fillId="0" borderId="10" xfId="0" applyNumberFormat="1" applyFont="1" applyFill="1" applyBorder="1" applyAlignment="1" applyProtection="1">
      <alignment horizontal="center" vertical="center"/>
      <protection/>
    </xf>
    <xf numFmtId="20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  <xf numFmtId="20" fontId="0" fillId="0" borderId="33" xfId="0" applyNumberFormat="1" applyFont="1" applyFill="1" applyBorder="1" applyAlignment="1" applyProtection="1">
      <alignment horizontal="center" vertical="center"/>
      <protection/>
    </xf>
    <xf numFmtId="20" fontId="0" fillId="0" borderId="13" xfId="0" applyNumberFormat="1" applyFont="1" applyFill="1" applyBorder="1" applyAlignment="1" applyProtection="1">
      <alignment horizontal="center" vertical="center"/>
      <protection/>
    </xf>
    <xf numFmtId="20" fontId="0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32" borderId="40" xfId="0" applyFont="1" applyFill="1" applyBorder="1" applyAlignment="1" applyProtection="1">
      <alignment vertical="center"/>
      <protection/>
    </xf>
    <xf numFmtId="0" fontId="7" fillId="32" borderId="23" xfId="0" applyFont="1" applyFill="1" applyBorder="1" applyAlignment="1" applyProtection="1">
      <alignment vertical="center"/>
      <protection/>
    </xf>
    <xf numFmtId="0" fontId="7" fillId="32" borderId="40" xfId="0" applyFont="1" applyFill="1" applyBorder="1" applyAlignment="1" applyProtection="1">
      <alignment horizontal="center" vertical="center"/>
      <protection/>
    </xf>
    <xf numFmtId="0" fontId="7" fillId="32" borderId="22" xfId="0" applyFont="1" applyFill="1" applyBorder="1" applyAlignment="1" applyProtection="1">
      <alignment horizontal="center" vertical="center"/>
      <protection/>
    </xf>
    <xf numFmtId="0" fontId="7" fillId="32" borderId="41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3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7" fillId="32" borderId="42" xfId="0" applyFont="1" applyFill="1" applyBorder="1" applyAlignment="1" applyProtection="1">
      <alignment horizontal="center" vertical="center"/>
      <protection/>
    </xf>
    <xf numFmtId="0" fontId="7" fillId="32" borderId="43" xfId="0" applyFont="1" applyFill="1" applyBorder="1" applyAlignment="1" applyProtection="1">
      <alignment horizontal="center" vertical="center"/>
      <protection/>
    </xf>
    <xf numFmtId="166" fontId="0" fillId="0" borderId="31" xfId="0" applyNumberFormat="1" applyFont="1" applyFill="1" applyBorder="1" applyAlignment="1" applyProtection="1">
      <alignment horizontal="center" vertical="center"/>
      <protection/>
    </xf>
    <xf numFmtId="166" fontId="0" fillId="0" borderId="10" xfId="0" applyNumberFormat="1" applyFont="1" applyFill="1" applyBorder="1" applyAlignment="1" applyProtection="1">
      <alignment horizontal="center" vertical="center"/>
      <protection/>
    </xf>
    <xf numFmtId="166" fontId="0" fillId="0" borderId="3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41</xdr:row>
      <xdr:rowOff>0</xdr:rowOff>
    </xdr:from>
    <xdr:to>
      <xdr:col>45</xdr:col>
      <xdr:colOff>66675</xdr:colOff>
      <xdr:row>41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677150"/>
          <a:ext cx="1104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2</xdr:row>
      <xdr:rowOff>0</xdr:rowOff>
    </xdr:from>
    <xdr:to>
      <xdr:col>13</xdr:col>
      <xdr:colOff>28575</xdr:colOff>
      <xdr:row>5</xdr:row>
      <xdr:rowOff>104775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5</xdr:row>
      <xdr:rowOff>0</xdr:rowOff>
    </xdr:from>
    <xdr:to>
      <xdr:col>73</xdr:col>
      <xdr:colOff>85725</xdr:colOff>
      <xdr:row>10</xdr:row>
      <xdr:rowOff>95250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l="23414" b="67756"/>
        <a:stretch>
          <a:fillRect/>
        </a:stretch>
      </xdr:blipFill>
      <xdr:spPr>
        <a:xfrm>
          <a:off x="5029200" y="1133475"/>
          <a:ext cx="1571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ER42"/>
  <sheetViews>
    <sheetView tabSelected="1" zoomScale="112" zoomScaleNormal="112" zoomScalePageLayoutView="0" workbookViewId="0" topLeftCell="A15">
      <selection activeCell="AZ39" sqref="AZ39:BA39"/>
    </sheetView>
  </sheetViews>
  <sheetFormatPr defaultColWidth="1.7109375" defaultRowHeight="12.75"/>
  <cols>
    <col min="1" max="56" width="1.7109375" style="27" customWidth="1"/>
    <col min="57" max="57" width="4.8515625" style="28" hidden="1" customWidth="1"/>
    <col min="58" max="58" width="2.8515625" style="13" hidden="1" customWidth="1"/>
    <col min="59" max="59" width="2.140625" style="13" hidden="1" customWidth="1"/>
    <col min="60" max="60" width="2.8515625" style="13" hidden="1" customWidth="1"/>
    <col min="61" max="64" width="1.7109375" style="13" hidden="1" customWidth="1"/>
    <col min="65" max="65" width="23.00390625" style="13" hidden="1" customWidth="1"/>
    <col min="66" max="67" width="2.7109375" style="13" hidden="1" customWidth="1"/>
    <col min="68" max="69" width="2.28125" style="13" hidden="1" customWidth="1"/>
    <col min="70" max="70" width="2.8515625" style="13" hidden="1" customWidth="1"/>
    <col min="71" max="71" width="3.28125" style="13" hidden="1" customWidth="1"/>
    <col min="72" max="72" width="5.00390625" style="28" hidden="1" customWidth="1"/>
    <col min="73" max="73" width="1.7109375" style="29" customWidth="1"/>
    <col min="74" max="74" width="1.7109375" style="4" customWidth="1"/>
    <col min="75" max="76" width="2.140625" style="4" bestFit="1" customWidth="1"/>
    <col min="77" max="77" width="2.140625" style="4" customWidth="1"/>
    <col min="78" max="78" width="2.140625" style="4" bestFit="1" customWidth="1"/>
    <col min="79" max="79" width="2.57421875" style="4" bestFit="1" customWidth="1"/>
    <col min="80" max="80" width="1.7109375" style="4" customWidth="1"/>
  </cols>
  <sheetData>
    <row r="1" ht="7.5" customHeight="1"/>
    <row r="2" spans="1:148" ht="33" customHeight="1">
      <c r="A2" s="99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E2" s="37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7"/>
      <c r="BV2"/>
      <c r="BW2"/>
      <c r="CV2" s="56"/>
      <c r="CW2" s="56"/>
      <c r="CX2" s="56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</row>
    <row r="3" spans="1:148" s="11" customFormat="1" ht="27" customHeight="1">
      <c r="A3" s="101" t="s">
        <v>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30"/>
      <c r="AR3" s="49"/>
      <c r="AS3" s="51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30"/>
      <c r="BE3" s="31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1"/>
      <c r="BU3" s="32"/>
      <c r="BV3" s="12"/>
      <c r="BW3" s="12"/>
      <c r="BX3" s="12"/>
      <c r="BY3" s="12"/>
      <c r="BZ3" s="12"/>
      <c r="CA3" s="12"/>
      <c r="CB3" s="12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</row>
    <row r="4" spans="1:148" s="1" customFormat="1" ht="15.75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33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33"/>
      <c r="BE4" s="34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34"/>
      <c r="BU4" s="35"/>
      <c r="BV4" s="5"/>
      <c r="BW4" s="5"/>
      <c r="BX4" s="5"/>
      <c r="BY4" s="5"/>
      <c r="BZ4" s="5"/>
      <c r="CA4" s="5"/>
      <c r="CB4" s="5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</row>
    <row r="5" spans="1:148" s="1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33"/>
      <c r="BE5" s="34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34"/>
      <c r="BU5" s="35"/>
      <c r="BV5" s="5"/>
      <c r="BW5" s="5"/>
      <c r="BX5" s="5"/>
      <c r="BY5" s="5"/>
      <c r="BZ5" s="5"/>
      <c r="CA5" s="5"/>
      <c r="CB5" s="5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</row>
    <row r="6" spans="1:148" s="1" customFormat="1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6" t="s">
        <v>25</v>
      </c>
      <c r="M6" s="141" t="s">
        <v>26</v>
      </c>
      <c r="N6" s="142"/>
      <c r="O6" s="142"/>
      <c r="P6" s="142"/>
      <c r="Q6" s="142"/>
      <c r="R6" s="142"/>
      <c r="S6" s="142"/>
      <c r="T6" s="142"/>
      <c r="U6" s="33" t="s">
        <v>0</v>
      </c>
      <c r="V6" s="33"/>
      <c r="W6" s="33"/>
      <c r="X6" s="33"/>
      <c r="Y6" s="143">
        <v>42357</v>
      </c>
      <c r="Z6" s="143"/>
      <c r="AA6" s="143"/>
      <c r="AB6" s="143"/>
      <c r="AC6" s="143"/>
      <c r="AD6" s="143"/>
      <c r="AE6" s="143"/>
      <c r="AF6" s="143"/>
      <c r="AG6" s="33"/>
      <c r="AH6" s="33"/>
      <c r="AI6" s="33"/>
      <c r="AJ6" s="33"/>
      <c r="AK6" s="64"/>
      <c r="AL6" s="33"/>
      <c r="AM6" s="33"/>
      <c r="AN6" s="33"/>
      <c r="AO6" s="33"/>
      <c r="AP6" s="33"/>
      <c r="AQ6" s="33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33"/>
      <c r="BE6" s="34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34"/>
      <c r="BU6" s="35"/>
      <c r="BV6" s="5"/>
      <c r="BW6" s="5"/>
      <c r="BX6" s="5"/>
      <c r="BY6" s="5"/>
      <c r="BZ6" s="5"/>
      <c r="CA6" s="5"/>
      <c r="CB6" s="5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</row>
    <row r="7" spans="1:148" s="1" customFormat="1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33"/>
      <c r="BE7" s="34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34"/>
      <c r="BU7" s="35"/>
      <c r="BV7" s="5"/>
      <c r="BW7" s="5"/>
      <c r="BX7" s="5"/>
      <c r="BY7" s="5"/>
      <c r="BZ7" s="5"/>
      <c r="CA7" s="5"/>
      <c r="CB7" s="5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</row>
    <row r="8" spans="1:148" s="1" customFormat="1" ht="15">
      <c r="A8" s="33"/>
      <c r="B8" s="144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33"/>
      <c r="AO8" s="33"/>
      <c r="AP8" s="33"/>
      <c r="AQ8" s="33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33"/>
      <c r="BE8" s="34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34"/>
      <c r="BU8" s="35"/>
      <c r="BV8" s="5"/>
      <c r="BW8" s="5"/>
      <c r="BX8" s="5"/>
      <c r="BY8" s="5"/>
      <c r="BZ8" s="5"/>
      <c r="CA8" s="5"/>
      <c r="CB8" s="5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</row>
    <row r="9" spans="57:115" s="1" customFormat="1" ht="6" customHeight="1"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5"/>
      <c r="BW9" s="5"/>
      <c r="BX9" s="5"/>
      <c r="BY9" s="5"/>
      <c r="BZ9" s="5"/>
      <c r="CA9" s="5"/>
      <c r="CB9" s="5"/>
      <c r="CC9" s="61"/>
      <c r="CD9" s="61"/>
      <c r="CE9" s="61"/>
      <c r="CF9" s="61"/>
      <c r="CG9" s="61"/>
      <c r="CH9" s="61"/>
      <c r="CI9" s="61"/>
      <c r="CJ9" s="61"/>
      <c r="CK9" s="61"/>
      <c r="CL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</row>
    <row r="10" spans="7:115" s="1" customFormat="1" ht="15.75">
      <c r="G10" s="62" t="s">
        <v>1</v>
      </c>
      <c r="H10" s="147">
        <v>0.3958333333333333</v>
      </c>
      <c r="I10" s="147"/>
      <c r="J10" s="147"/>
      <c r="K10" s="147"/>
      <c r="L10" s="147"/>
      <c r="M10" s="56" t="s">
        <v>2</v>
      </c>
      <c r="T10" s="62" t="s">
        <v>3</v>
      </c>
      <c r="U10" s="145">
        <v>1</v>
      </c>
      <c r="V10" s="145" t="s">
        <v>24</v>
      </c>
      <c r="W10" s="63" t="s">
        <v>22</v>
      </c>
      <c r="X10" s="146">
        <v>0.010416666666666666</v>
      </c>
      <c r="Y10" s="146"/>
      <c r="Z10" s="146"/>
      <c r="AA10" s="146"/>
      <c r="AB10" s="146"/>
      <c r="AC10" s="56" t="s">
        <v>4</v>
      </c>
      <c r="AK10" s="62" t="s">
        <v>5</v>
      </c>
      <c r="AL10" s="146">
        <v>0.001388888888888889</v>
      </c>
      <c r="AM10" s="146"/>
      <c r="AN10" s="146"/>
      <c r="AO10" s="146"/>
      <c r="AP10" s="146"/>
      <c r="AQ10" s="56" t="s">
        <v>4</v>
      </c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5"/>
      <c r="BW10" s="5"/>
      <c r="BX10" s="5"/>
      <c r="BY10" s="5"/>
      <c r="BZ10" s="5"/>
      <c r="CA10" s="5"/>
      <c r="CB10" s="5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</row>
    <row r="11" spans="57:72" ht="9" customHeight="1">
      <c r="BE11" s="37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37"/>
    </row>
    <row r="12" spans="57:72" ht="6" customHeight="1">
      <c r="BE12" s="37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37"/>
    </row>
    <row r="13" spans="2:72" ht="12.75">
      <c r="B13" s="38" t="s">
        <v>6</v>
      </c>
      <c r="BE13" s="37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37"/>
    </row>
    <row r="14" spans="57:72" ht="6" customHeight="1" thickBot="1">
      <c r="BE14" s="37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37"/>
    </row>
    <row r="15" spans="15:72" ht="16.5" thickBot="1">
      <c r="O15" s="79" t="s">
        <v>20</v>
      </c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1"/>
      <c r="BE15" s="37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37"/>
    </row>
    <row r="16" spans="15:72" ht="15">
      <c r="O16" s="67" t="s">
        <v>7</v>
      </c>
      <c r="P16" s="68"/>
      <c r="Q16" s="72" t="s">
        <v>31</v>
      </c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  <c r="BE16" s="37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37"/>
    </row>
    <row r="17" spans="15:72" ht="15">
      <c r="O17" s="67" t="s">
        <v>8</v>
      </c>
      <c r="P17" s="68"/>
      <c r="Q17" s="72" t="s">
        <v>36</v>
      </c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82"/>
      <c r="BE17" s="37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37"/>
    </row>
    <row r="18" spans="15:72" ht="15">
      <c r="O18" s="67" t="s">
        <v>9</v>
      </c>
      <c r="P18" s="68"/>
      <c r="Q18" s="72" t="s">
        <v>32</v>
      </c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4"/>
      <c r="BE18" s="37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37"/>
    </row>
    <row r="19" spans="15:72" ht="15">
      <c r="O19" s="67" t="s">
        <v>10</v>
      </c>
      <c r="P19" s="68"/>
      <c r="Q19" s="72" t="s">
        <v>33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4"/>
      <c r="BE19" s="37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37"/>
    </row>
    <row r="20" spans="15:72" ht="15">
      <c r="O20" s="67" t="s">
        <v>11</v>
      </c>
      <c r="P20" s="68"/>
      <c r="Q20" s="72" t="s">
        <v>34</v>
      </c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4"/>
      <c r="BE20" s="37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37"/>
    </row>
    <row r="21" spans="15:41" ht="15.75" thickBot="1">
      <c r="O21" s="70" t="s">
        <v>19</v>
      </c>
      <c r="P21" s="71"/>
      <c r="Q21" s="65" t="s">
        <v>35</v>
      </c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6"/>
    </row>
    <row r="22" spans="2:72" ht="12.75">
      <c r="B22" s="38" t="s">
        <v>21</v>
      </c>
      <c r="BE22" s="37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37"/>
    </row>
    <row r="23" spans="57:72" ht="6" customHeight="1" thickBot="1">
      <c r="BE23" s="37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37"/>
    </row>
    <row r="24" spans="1:80" s="2" customFormat="1" ht="16.5" customHeight="1" thickBot="1">
      <c r="A24" s="39"/>
      <c r="B24" s="148" t="s">
        <v>12</v>
      </c>
      <c r="C24" s="149"/>
      <c r="D24" s="138" t="s">
        <v>13</v>
      </c>
      <c r="E24" s="139"/>
      <c r="F24" s="139"/>
      <c r="G24" s="139"/>
      <c r="H24" s="140"/>
      <c r="I24" s="138" t="s">
        <v>14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40"/>
      <c r="AW24" s="138" t="s">
        <v>17</v>
      </c>
      <c r="AX24" s="139"/>
      <c r="AY24" s="139"/>
      <c r="AZ24" s="139"/>
      <c r="BA24" s="140"/>
      <c r="BB24" s="136"/>
      <c r="BC24" s="137"/>
      <c r="BD24" s="39"/>
      <c r="BE24" s="40"/>
      <c r="BF24" s="7" t="s">
        <v>18</v>
      </c>
      <c r="BG24" s="8"/>
      <c r="BH24" s="8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41"/>
      <c r="BU24" s="42"/>
      <c r="BV24" s="6"/>
      <c r="BW24" s="6"/>
      <c r="BX24" s="6"/>
      <c r="BY24" s="6"/>
      <c r="BZ24" s="6"/>
      <c r="CA24" s="6"/>
      <c r="CB24" s="6"/>
    </row>
    <row r="25" spans="1:80" s="3" customFormat="1" ht="18" customHeight="1">
      <c r="A25" s="43"/>
      <c r="B25" s="134">
        <v>1</v>
      </c>
      <c r="C25" s="135"/>
      <c r="D25" s="150">
        <f>$H$10</f>
        <v>0.3958333333333333</v>
      </c>
      <c r="E25" s="151"/>
      <c r="F25" s="151"/>
      <c r="G25" s="151"/>
      <c r="H25" s="152"/>
      <c r="I25" s="107" t="str">
        <f>$Q$16</f>
        <v>TSV Bleidenstadt</v>
      </c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44" t="s">
        <v>16</v>
      </c>
      <c r="AC25" s="107" t="str">
        <f>$Q$17</f>
        <v>Bildung-Kickt-Hofheim</v>
      </c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19">
        <v>0</v>
      </c>
      <c r="AX25" s="120"/>
      <c r="AY25" s="44" t="s">
        <v>15</v>
      </c>
      <c r="AZ25" s="120">
        <v>6</v>
      </c>
      <c r="BA25" s="121"/>
      <c r="BB25" s="122"/>
      <c r="BC25" s="123"/>
      <c r="BD25" s="43"/>
      <c r="BE25" s="41"/>
      <c r="BF25" s="9">
        <f>IF(ISBLANK(AW25),"0",IF(AW25&gt;AZ25,3,IF(AW25=AZ25,1,0)))</f>
        <v>0</v>
      </c>
      <c r="BG25" s="9" t="s">
        <v>15</v>
      </c>
      <c r="BH25" s="9">
        <f>IF(ISBLANK(AZ25),"0",IF(AZ25&gt;AW25,3,IF(AZ25=AW25,1,0)))</f>
        <v>3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41"/>
      <c r="BU25" s="42"/>
      <c r="BV25" s="6"/>
      <c r="BW25" s="6"/>
      <c r="BX25" s="6"/>
      <c r="BY25" s="6"/>
      <c r="BZ25" s="6"/>
      <c r="CA25" s="6"/>
      <c r="CB25" s="6"/>
    </row>
    <row r="26" spans="1:80" s="2" customFormat="1" ht="18" customHeight="1">
      <c r="A26" s="39"/>
      <c r="B26" s="128">
        <v>2</v>
      </c>
      <c r="C26" s="129"/>
      <c r="D26" s="83">
        <f>D25+$U$10*$X$10+$AL$10</f>
        <v>0.4076388888888889</v>
      </c>
      <c r="E26" s="84"/>
      <c r="F26" s="84"/>
      <c r="G26" s="84"/>
      <c r="H26" s="85"/>
      <c r="I26" s="69" t="str">
        <f>$Q$18</f>
        <v>FV Biebrich 2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45" t="s">
        <v>16</v>
      </c>
      <c r="AC26" s="69" t="str">
        <f>$Q$19</f>
        <v>Opel Rüsselsheim</v>
      </c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112">
        <v>0</v>
      </c>
      <c r="AX26" s="92"/>
      <c r="AY26" s="45" t="s">
        <v>15</v>
      </c>
      <c r="AZ26" s="92">
        <v>3</v>
      </c>
      <c r="BA26" s="93"/>
      <c r="BB26" s="88"/>
      <c r="BC26" s="89"/>
      <c r="BD26" s="39"/>
      <c r="BE26" s="41"/>
      <c r="BF26" s="9">
        <f aca="true" t="shared" si="0" ref="BF26:BF39">IF(ISBLANK(AW26),"0",IF(AW26&gt;AZ26,3,IF(AW26=AZ26,1,0)))</f>
        <v>0</v>
      </c>
      <c r="BG26" s="9" t="s">
        <v>15</v>
      </c>
      <c r="BH26" s="9">
        <f aca="true" t="shared" si="1" ref="BH26:BH39">IF(ISBLANK(AZ26),"0",IF(AZ26&gt;AW26,3,IF(AZ26=AW26,1,0)))</f>
        <v>3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41"/>
      <c r="BU26" s="42"/>
      <c r="BV26" s="6"/>
      <c r="BW26" s="6"/>
      <c r="BX26" s="6"/>
      <c r="BY26" s="6"/>
      <c r="BZ26" s="6"/>
      <c r="CA26" s="6"/>
      <c r="CB26" s="6"/>
    </row>
    <row r="27" spans="1:80" s="2" customFormat="1" ht="18" customHeight="1" thickBot="1">
      <c r="A27" s="39"/>
      <c r="B27" s="130">
        <v>3</v>
      </c>
      <c r="C27" s="131"/>
      <c r="D27" s="75">
        <f aca="true" t="shared" si="2" ref="D27:D39">D26+$U$10*$X$10+$AL$10</f>
        <v>0.41944444444444445</v>
      </c>
      <c r="E27" s="76"/>
      <c r="F27" s="76"/>
      <c r="G27" s="76"/>
      <c r="H27" s="77"/>
      <c r="I27" s="125" t="str">
        <f>$Q$20</f>
        <v>1. FC WI - Klarenthal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48" t="s">
        <v>16</v>
      </c>
      <c r="AC27" s="125" t="str">
        <f>$Q$21</f>
        <v>TUS Nieder Eschbach</v>
      </c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13">
        <v>4</v>
      </c>
      <c r="AX27" s="114"/>
      <c r="AY27" s="48" t="s">
        <v>15</v>
      </c>
      <c r="AZ27" s="114">
        <v>0</v>
      </c>
      <c r="BA27" s="115"/>
      <c r="BB27" s="116"/>
      <c r="BC27" s="117"/>
      <c r="BD27" s="39"/>
      <c r="BE27" s="41"/>
      <c r="BF27" s="9">
        <f t="shared" si="0"/>
        <v>3</v>
      </c>
      <c r="BG27" s="9" t="s">
        <v>15</v>
      </c>
      <c r="BH27" s="9">
        <f t="shared" si="1"/>
        <v>0</v>
      </c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41"/>
      <c r="BU27" s="42"/>
      <c r="BV27" s="6"/>
      <c r="BW27" s="6"/>
      <c r="BX27" s="6"/>
      <c r="BY27" s="6"/>
      <c r="BZ27" s="6"/>
      <c r="CA27" s="6"/>
      <c r="CB27" s="6"/>
    </row>
    <row r="28" spans="1:80" s="2" customFormat="1" ht="18" customHeight="1">
      <c r="A28" s="39"/>
      <c r="B28" s="134">
        <v>4</v>
      </c>
      <c r="C28" s="135"/>
      <c r="D28" s="104">
        <f t="shared" si="2"/>
        <v>0.43125</v>
      </c>
      <c r="E28" s="105"/>
      <c r="F28" s="105"/>
      <c r="G28" s="105"/>
      <c r="H28" s="106"/>
      <c r="I28" s="107" t="str">
        <f>$Q$16</f>
        <v>TSV Bleidenstadt</v>
      </c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44" t="s">
        <v>16</v>
      </c>
      <c r="AC28" s="107" t="str">
        <f>$Q$18</f>
        <v>FV Biebrich 2</v>
      </c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19">
        <v>2</v>
      </c>
      <c r="AX28" s="120"/>
      <c r="AY28" s="44" t="s">
        <v>15</v>
      </c>
      <c r="AZ28" s="120">
        <v>3</v>
      </c>
      <c r="BA28" s="121"/>
      <c r="BB28" s="122"/>
      <c r="BC28" s="123"/>
      <c r="BD28" s="39"/>
      <c r="BE28" s="41"/>
      <c r="BF28" s="9">
        <f t="shared" si="0"/>
        <v>0</v>
      </c>
      <c r="BG28" s="9" t="s">
        <v>15</v>
      </c>
      <c r="BH28" s="9">
        <f t="shared" si="1"/>
        <v>3</v>
      </c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41"/>
      <c r="BU28" s="42"/>
      <c r="BV28" s="6"/>
      <c r="BW28" s="6"/>
      <c r="BX28" s="6"/>
      <c r="BY28" s="6"/>
      <c r="BZ28" s="6"/>
      <c r="CA28" s="6"/>
      <c r="CB28" s="6"/>
    </row>
    <row r="29" spans="1:80" s="2" customFormat="1" ht="18" customHeight="1">
      <c r="A29" s="39"/>
      <c r="B29" s="128">
        <v>5</v>
      </c>
      <c r="C29" s="129"/>
      <c r="D29" s="83">
        <f t="shared" si="2"/>
        <v>0.4430555555555556</v>
      </c>
      <c r="E29" s="84"/>
      <c r="F29" s="84"/>
      <c r="G29" s="84"/>
      <c r="H29" s="85"/>
      <c r="I29" s="69" t="str">
        <f>$Q$17</f>
        <v>Bildung-Kickt-Hofheim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45" t="s">
        <v>16</v>
      </c>
      <c r="AC29" s="69" t="str">
        <f>$Q$20</f>
        <v>1. FC WI - Klarenthal</v>
      </c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112">
        <v>6</v>
      </c>
      <c r="AX29" s="92"/>
      <c r="AY29" s="45" t="s">
        <v>15</v>
      </c>
      <c r="AZ29" s="92">
        <v>0</v>
      </c>
      <c r="BA29" s="93"/>
      <c r="BB29" s="88"/>
      <c r="BC29" s="89"/>
      <c r="BD29" s="39"/>
      <c r="BE29" s="41"/>
      <c r="BF29" s="9">
        <f t="shared" si="0"/>
        <v>3</v>
      </c>
      <c r="BG29" s="9" t="s">
        <v>15</v>
      </c>
      <c r="BH29" s="9">
        <f t="shared" si="1"/>
        <v>0</v>
      </c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41"/>
      <c r="BU29" s="42"/>
      <c r="BV29" s="6"/>
      <c r="BW29" s="6"/>
      <c r="BX29" s="6"/>
      <c r="BY29" s="6"/>
      <c r="BZ29" s="6"/>
      <c r="CA29" s="6"/>
      <c r="CB29" s="6"/>
    </row>
    <row r="30" spans="1:80" s="2" customFormat="1" ht="18" customHeight="1" thickBot="1">
      <c r="A30" s="39"/>
      <c r="B30" s="130">
        <v>6</v>
      </c>
      <c r="C30" s="131"/>
      <c r="D30" s="75">
        <f t="shared" si="2"/>
        <v>0.45486111111111116</v>
      </c>
      <c r="E30" s="76"/>
      <c r="F30" s="76"/>
      <c r="G30" s="76"/>
      <c r="H30" s="77"/>
      <c r="I30" s="125" t="str">
        <f>$Q$19</f>
        <v>Opel Rüsselsheim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48" t="s">
        <v>16</v>
      </c>
      <c r="AC30" s="125" t="str">
        <f>$Q$21</f>
        <v>TUS Nieder Eschbach</v>
      </c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13">
        <v>3</v>
      </c>
      <c r="AX30" s="114"/>
      <c r="AY30" s="48" t="s">
        <v>15</v>
      </c>
      <c r="AZ30" s="114">
        <v>1</v>
      </c>
      <c r="BA30" s="115"/>
      <c r="BB30" s="116"/>
      <c r="BC30" s="117"/>
      <c r="BD30" s="39"/>
      <c r="BE30" s="41"/>
      <c r="BF30" s="9">
        <f t="shared" si="0"/>
        <v>3</v>
      </c>
      <c r="BG30" s="9" t="s">
        <v>15</v>
      </c>
      <c r="BH30" s="9">
        <f t="shared" si="1"/>
        <v>0</v>
      </c>
      <c r="BI30" s="17"/>
      <c r="BJ30" s="17"/>
      <c r="BK30" s="18"/>
      <c r="BL30" s="18"/>
      <c r="BM30" s="18"/>
      <c r="BN30" s="18"/>
      <c r="BO30" s="18"/>
      <c r="BP30" s="18"/>
      <c r="BQ30" s="18"/>
      <c r="BR30" s="18"/>
      <c r="BS30" s="18"/>
      <c r="BT30" s="41"/>
      <c r="BU30" s="42"/>
      <c r="BV30" s="6"/>
      <c r="BW30" s="6"/>
      <c r="BX30" s="6"/>
      <c r="BY30" s="6"/>
      <c r="BZ30" s="6"/>
      <c r="CA30" s="6"/>
      <c r="CB30" s="6"/>
    </row>
    <row r="31" spans="1:80" s="2" customFormat="1" ht="18" customHeight="1">
      <c r="A31" s="39"/>
      <c r="B31" s="134">
        <v>7</v>
      </c>
      <c r="C31" s="135"/>
      <c r="D31" s="104">
        <f t="shared" si="2"/>
        <v>0.46666666666666673</v>
      </c>
      <c r="E31" s="105"/>
      <c r="F31" s="105"/>
      <c r="G31" s="105"/>
      <c r="H31" s="106"/>
      <c r="I31" s="107" t="str">
        <f>$Q$20</f>
        <v>1. FC WI - Klarenthal</v>
      </c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44" t="s">
        <v>16</v>
      </c>
      <c r="AC31" s="107" t="str">
        <f>$Q$16</f>
        <v>TSV Bleidenstadt</v>
      </c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19">
        <v>1</v>
      </c>
      <c r="AX31" s="120"/>
      <c r="AY31" s="44" t="s">
        <v>15</v>
      </c>
      <c r="AZ31" s="120">
        <v>2</v>
      </c>
      <c r="BA31" s="121"/>
      <c r="BB31" s="122"/>
      <c r="BC31" s="123"/>
      <c r="BD31" s="39"/>
      <c r="BE31" s="41"/>
      <c r="BF31" s="9">
        <f t="shared" si="0"/>
        <v>0</v>
      </c>
      <c r="BG31" s="9" t="s">
        <v>15</v>
      </c>
      <c r="BH31" s="9">
        <f t="shared" si="1"/>
        <v>3</v>
      </c>
      <c r="BI31" s="17"/>
      <c r="BJ31" s="17"/>
      <c r="BK31" s="19"/>
      <c r="BL31" s="19"/>
      <c r="BM31" s="25" t="str">
        <f>$Q$16</f>
        <v>TSV Bleidenstadt</v>
      </c>
      <c r="BN31" s="21">
        <f>COUNT($AW$25,$AW$28,$AZ$31,$AW$34,$AZ$37)</f>
        <v>5</v>
      </c>
      <c r="BO31" s="21">
        <f>SUM($BF$25+$BF$28+$BH$31+$BF$34+$BH$37)</f>
        <v>7</v>
      </c>
      <c r="BP31" s="21">
        <f>SUM($AW$25+$AW$28+$AZ$31+$AW$34+$AZ$37)</f>
        <v>11</v>
      </c>
      <c r="BQ31" s="22" t="s">
        <v>15</v>
      </c>
      <c r="BR31" s="21">
        <f>SUM($AZ$25+$AZ$28+$AW$31+$AZ$34+$AW$37)</f>
        <v>13</v>
      </c>
      <c r="BS31" s="26">
        <f aca="true" t="shared" si="3" ref="BS31:BS36">SUM(BP31-BR31)</f>
        <v>-2</v>
      </c>
      <c r="BT31" s="40"/>
      <c r="BU31" s="42"/>
      <c r="BV31" s="6"/>
      <c r="BW31" s="6"/>
      <c r="BX31" s="6"/>
      <c r="BY31" s="6"/>
      <c r="BZ31" s="6"/>
      <c r="CA31" s="6"/>
      <c r="CB31" s="6"/>
    </row>
    <row r="32" spans="1:80" s="2" customFormat="1" ht="18" customHeight="1">
      <c r="A32" s="39"/>
      <c r="B32" s="128">
        <v>8</v>
      </c>
      <c r="C32" s="129"/>
      <c r="D32" s="83">
        <f t="shared" si="2"/>
        <v>0.4784722222222223</v>
      </c>
      <c r="E32" s="84"/>
      <c r="F32" s="84"/>
      <c r="G32" s="84"/>
      <c r="H32" s="85"/>
      <c r="I32" s="69" t="str">
        <f>$Q$17</f>
        <v>Bildung-Kickt-Hofheim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45" t="s">
        <v>16</v>
      </c>
      <c r="AC32" s="69" t="str">
        <f>$Q$19</f>
        <v>Opel Rüsselsheim</v>
      </c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112">
        <v>2</v>
      </c>
      <c r="AX32" s="92"/>
      <c r="AY32" s="45" t="s">
        <v>15</v>
      </c>
      <c r="AZ32" s="92">
        <v>2</v>
      </c>
      <c r="BA32" s="93"/>
      <c r="BB32" s="88"/>
      <c r="BC32" s="89"/>
      <c r="BD32" s="39"/>
      <c r="BE32" s="40"/>
      <c r="BF32" s="10">
        <f t="shared" si="0"/>
        <v>1</v>
      </c>
      <c r="BG32" s="10" t="s">
        <v>15</v>
      </c>
      <c r="BH32" s="10">
        <f t="shared" si="1"/>
        <v>1</v>
      </c>
      <c r="BI32" s="24"/>
      <c r="BJ32" s="24"/>
      <c r="BK32" s="19"/>
      <c r="BL32" s="19"/>
      <c r="BM32" s="25" t="str">
        <f>$Q$20</f>
        <v>1. FC WI - Klarenthal</v>
      </c>
      <c r="BN32" s="21">
        <f>COUNT($AW$27,$AZ$29,$AW$31,$AZ$36,$AZ$39)</f>
        <v>5</v>
      </c>
      <c r="BO32" s="21">
        <f>SUM($BF$27+$BH$29+$BF$31+$BH$36+$BH$39)</f>
        <v>4</v>
      </c>
      <c r="BP32" s="21">
        <f>SUM($AW$27+$AZ$29+$AW$31+$AZ$36+$AZ$39)</f>
        <v>11</v>
      </c>
      <c r="BQ32" s="22" t="s">
        <v>15</v>
      </c>
      <c r="BR32" s="21">
        <f>SUM($AZ$27+$AW$29+$AZ$31+$AW$36+$AW$39)</f>
        <v>18</v>
      </c>
      <c r="BS32" s="26">
        <f t="shared" si="3"/>
        <v>-7</v>
      </c>
      <c r="BT32" s="40"/>
      <c r="BU32" s="42"/>
      <c r="BV32" s="6"/>
      <c r="BW32" s="6"/>
      <c r="BX32" s="6"/>
      <c r="BY32" s="6"/>
      <c r="BZ32" s="6"/>
      <c r="CA32" s="6"/>
      <c r="CB32" s="6"/>
    </row>
    <row r="33" spans="1:80" s="2" customFormat="1" ht="18" customHeight="1" thickBot="1">
      <c r="A33" s="39"/>
      <c r="B33" s="130">
        <v>9</v>
      </c>
      <c r="C33" s="131"/>
      <c r="D33" s="75">
        <f t="shared" si="2"/>
        <v>0.49027777777777787</v>
      </c>
      <c r="E33" s="76"/>
      <c r="F33" s="76"/>
      <c r="G33" s="76"/>
      <c r="H33" s="77"/>
      <c r="I33" s="124" t="str">
        <f>$Q$21</f>
        <v>TUS Nieder Eschbach</v>
      </c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48" t="s">
        <v>16</v>
      </c>
      <c r="AC33" s="125" t="str">
        <f>$Q$18</f>
        <v>FV Biebrich 2</v>
      </c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13">
        <v>2</v>
      </c>
      <c r="AX33" s="114"/>
      <c r="AY33" s="48" t="s">
        <v>15</v>
      </c>
      <c r="AZ33" s="114">
        <v>2</v>
      </c>
      <c r="BA33" s="115"/>
      <c r="BB33" s="116"/>
      <c r="BC33" s="117"/>
      <c r="BD33" s="39"/>
      <c r="BE33" s="40"/>
      <c r="BF33" s="10">
        <f t="shared" si="0"/>
        <v>1</v>
      </c>
      <c r="BG33" s="10" t="s">
        <v>15</v>
      </c>
      <c r="BH33" s="10">
        <f t="shared" si="1"/>
        <v>1</v>
      </c>
      <c r="BI33" s="24"/>
      <c r="BJ33" s="24"/>
      <c r="BK33" s="19"/>
      <c r="BL33" s="19"/>
      <c r="BM33" s="20" t="str">
        <f>$Q$17</f>
        <v>Bildung-Kickt-Hofheim</v>
      </c>
      <c r="BN33" s="21">
        <f>COUNT($AZ$25,$AW$29,$AW$32,$AZ$35,$AW$38)</f>
        <v>5</v>
      </c>
      <c r="BO33" s="21">
        <f>SUM($BH$25+$BF$29+$BF$32+$BH$35+$BF$38)</f>
        <v>13</v>
      </c>
      <c r="BP33" s="21">
        <f>SUM($AZ$25+$AW$29+$AW$32+$AZ$35+$AW$38)</f>
        <v>35</v>
      </c>
      <c r="BQ33" s="22" t="s">
        <v>15</v>
      </c>
      <c r="BR33" s="21">
        <f>SUM($AW$25+$AZ$29+$AZ$32+$AW$35+$AZ$38)</f>
        <v>3</v>
      </c>
      <c r="BS33" s="23">
        <f t="shared" si="3"/>
        <v>32</v>
      </c>
      <c r="BT33" s="40"/>
      <c r="BU33" s="42"/>
      <c r="BV33" s="6"/>
      <c r="BW33" s="6"/>
      <c r="BX33" s="6"/>
      <c r="BY33" s="6"/>
      <c r="BZ33" s="6"/>
      <c r="CA33" s="6"/>
      <c r="CB33" s="6"/>
    </row>
    <row r="34" spans="1:80" s="2" customFormat="1" ht="18" customHeight="1">
      <c r="A34" s="39"/>
      <c r="B34" s="134">
        <v>10</v>
      </c>
      <c r="C34" s="135"/>
      <c r="D34" s="104">
        <f t="shared" si="2"/>
        <v>0.5020833333333334</v>
      </c>
      <c r="E34" s="105"/>
      <c r="F34" s="105"/>
      <c r="G34" s="105"/>
      <c r="H34" s="106"/>
      <c r="I34" s="107" t="str">
        <f>$Q$16</f>
        <v>TSV Bleidenstadt</v>
      </c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44" t="s">
        <v>16</v>
      </c>
      <c r="AC34" s="107" t="str">
        <f>$Q$19</f>
        <v>Opel Rüsselsheim</v>
      </c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19">
        <v>2</v>
      </c>
      <c r="AX34" s="120"/>
      <c r="AY34" s="44" t="s">
        <v>15</v>
      </c>
      <c r="AZ34" s="120">
        <v>2</v>
      </c>
      <c r="BA34" s="121"/>
      <c r="BB34" s="122"/>
      <c r="BC34" s="123"/>
      <c r="BD34" s="39"/>
      <c r="BE34" s="40"/>
      <c r="BF34" s="10">
        <f t="shared" si="0"/>
        <v>1</v>
      </c>
      <c r="BG34" s="10" t="s">
        <v>15</v>
      </c>
      <c r="BH34" s="10">
        <f t="shared" si="1"/>
        <v>1</v>
      </c>
      <c r="BI34" s="24"/>
      <c r="BJ34" s="24"/>
      <c r="BK34" s="19"/>
      <c r="BL34" s="19"/>
      <c r="BM34" s="25" t="str">
        <f>$Q$18</f>
        <v>FV Biebrich 2</v>
      </c>
      <c r="BN34" s="21">
        <f>COUNT($AW$26,$AZ$28,$AZ$33,$AW$36,$AZ$38)</f>
        <v>5</v>
      </c>
      <c r="BO34" s="21">
        <f>SUM($BF$26+$BH$28+$BH$33+$BF$36+$BH$38)</f>
        <v>5</v>
      </c>
      <c r="BP34" s="21">
        <f>SUM($AW$26+$AZ$28+$AZ$33+$AW$36+$AZ$38)</f>
        <v>9</v>
      </c>
      <c r="BQ34" s="22" t="s">
        <v>15</v>
      </c>
      <c r="BR34" s="21">
        <f>SUM($AZ$26+$AW$28+$AW$33+$AZ$36+$AW$38)</f>
        <v>21</v>
      </c>
      <c r="BS34" s="26">
        <f t="shared" si="3"/>
        <v>-12</v>
      </c>
      <c r="BT34" s="40"/>
      <c r="BU34" s="42"/>
      <c r="BV34" s="6"/>
      <c r="BW34" s="6"/>
      <c r="BX34" s="6"/>
      <c r="BY34" s="6"/>
      <c r="BZ34" s="6"/>
      <c r="CA34" s="6"/>
      <c r="CB34" s="6"/>
    </row>
    <row r="35" spans="1:80" s="2" customFormat="1" ht="18" customHeight="1">
      <c r="A35" s="39"/>
      <c r="B35" s="128">
        <v>11</v>
      </c>
      <c r="C35" s="129"/>
      <c r="D35" s="83">
        <f t="shared" si="2"/>
        <v>0.513888888888889</v>
      </c>
      <c r="E35" s="84"/>
      <c r="F35" s="84"/>
      <c r="G35" s="84"/>
      <c r="H35" s="85"/>
      <c r="I35" s="69" t="str">
        <f>$Q$21</f>
        <v>TUS Nieder Eschbach</v>
      </c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45" t="s">
        <v>16</v>
      </c>
      <c r="AC35" s="69" t="str">
        <f>$Q$17</f>
        <v>Bildung-Kickt-Hofheim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112">
        <v>1</v>
      </c>
      <c r="AX35" s="92"/>
      <c r="AY35" s="45" t="s">
        <v>15</v>
      </c>
      <c r="AZ35" s="92">
        <v>11</v>
      </c>
      <c r="BA35" s="93"/>
      <c r="BB35" s="88"/>
      <c r="BC35" s="89"/>
      <c r="BD35" s="39"/>
      <c r="BE35" s="40"/>
      <c r="BF35" s="10">
        <f t="shared" si="0"/>
        <v>0</v>
      </c>
      <c r="BG35" s="10" t="s">
        <v>15</v>
      </c>
      <c r="BH35" s="10">
        <f t="shared" si="1"/>
        <v>3</v>
      </c>
      <c r="BI35" s="24"/>
      <c r="BJ35" s="24"/>
      <c r="BK35" s="19"/>
      <c r="BL35" s="19"/>
      <c r="BM35" s="25" t="str">
        <f>$Q$19</f>
        <v>Opel Rüsselsheim</v>
      </c>
      <c r="BN35" s="21">
        <f>COUNT($AZ$26,$AW$30,$AZ$32,$AZ$34,$AW$39)</f>
        <v>5</v>
      </c>
      <c r="BO35" s="21">
        <f>SUM($BH$26+$BF$30+$BH$32+$BH$34+$BF$39)</f>
        <v>11</v>
      </c>
      <c r="BP35" s="21">
        <f>SUM($AZ$26+$AW$30+$AZ$32+$AZ$34+$AW$39)</f>
        <v>16</v>
      </c>
      <c r="BQ35" s="22" t="s">
        <v>15</v>
      </c>
      <c r="BR35" s="21">
        <f>SUM($AW$26+$AZ$30+$AW$32+$AW$34+$AZ$39)</f>
        <v>7</v>
      </c>
      <c r="BS35" s="26">
        <f t="shared" si="3"/>
        <v>9</v>
      </c>
      <c r="BT35" s="40"/>
      <c r="BU35" s="42"/>
      <c r="BV35" s="6"/>
      <c r="BW35" s="6"/>
      <c r="BX35" s="6"/>
      <c r="BY35" s="6"/>
      <c r="BZ35" s="6"/>
      <c r="CA35" s="6"/>
      <c r="CB35" s="6"/>
    </row>
    <row r="36" spans="1:80" s="2" customFormat="1" ht="18" customHeight="1" thickBot="1">
      <c r="A36" s="39"/>
      <c r="B36" s="130">
        <v>12</v>
      </c>
      <c r="C36" s="131"/>
      <c r="D36" s="75">
        <f t="shared" si="2"/>
        <v>0.5256944444444445</v>
      </c>
      <c r="E36" s="76"/>
      <c r="F36" s="76"/>
      <c r="G36" s="76"/>
      <c r="H36" s="77"/>
      <c r="I36" s="125" t="str">
        <f>$Q$18</f>
        <v>FV Biebrich 2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48" t="s">
        <v>16</v>
      </c>
      <c r="AC36" s="125" t="str">
        <f>$Q$20</f>
        <v>1. FC WI - Klarenthal</v>
      </c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13">
        <v>4</v>
      </c>
      <c r="AX36" s="114"/>
      <c r="AY36" s="48" t="s">
        <v>15</v>
      </c>
      <c r="AZ36" s="114">
        <v>4</v>
      </c>
      <c r="BA36" s="115"/>
      <c r="BB36" s="116"/>
      <c r="BC36" s="117"/>
      <c r="BD36" s="39"/>
      <c r="BE36" s="40"/>
      <c r="BF36" s="10">
        <f t="shared" si="0"/>
        <v>1</v>
      </c>
      <c r="BG36" s="10" t="s">
        <v>15</v>
      </c>
      <c r="BH36" s="10">
        <f t="shared" si="1"/>
        <v>1</v>
      </c>
      <c r="BI36" s="24"/>
      <c r="BJ36" s="24"/>
      <c r="BK36" s="24"/>
      <c r="BL36" s="24"/>
      <c r="BM36" s="25" t="str">
        <f>$Q$21</f>
        <v>TUS Nieder Eschbach</v>
      </c>
      <c r="BN36" s="21">
        <f>COUNT($AZ$27,$AZ$30,$AW$33,$AW$35,$AW$37)</f>
        <v>5</v>
      </c>
      <c r="BO36" s="21">
        <f>SUM($BH$27+$BH$30+$BF$33+$BF$35+$BF$37)</f>
        <v>1</v>
      </c>
      <c r="BP36" s="21">
        <f>SUM($AZ$27+$AZ$30+$AW$33+$AW$35+$AW$37)</f>
        <v>5</v>
      </c>
      <c r="BQ36" s="22" t="s">
        <v>15</v>
      </c>
      <c r="BR36" s="21">
        <f>SUM($AW$27+$AW$30+$AZ$33+$AZ$35+$AZ$37)</f>
        <v>25</v>
      </c>
      <c r="BS36" s="26">
        <f t="shared" si="3"/>
        <v>-20</v>
      </c>
      <c r="BT36" s="40"/>
      <c r="BU36" s="42"/>
      <c r="BV36" s="6"/>
      <c r="BW36" s="6"/>
      <c r="BX36" s="6"/>
      <c r="BY36" s="6"/>
      <c r="BZ36" s="6"/>
      <c r="CA36" s="6"/>
      <c r="CB36" s="6"/>
    </row>
    <row r="37" spans="1:80" s="2" customFormat="1" ht="18" customHeight="1">
      <c r="A37" s="39"/>
      <c r="B37" s="132">
        <v>13</v>
      </c>
      <c r="C37" s="133"/>
      <c r="D37" s="108">
        <f t="shared" si="2"/>
        <v>0.5375</v>
      </c>
      <c r="E37" s="109"/>
      <c r="F37" s="109"/>
      <c r="G37" s="109"/>
      <c r="H37" s="110"/>
      <c r="I37" s="111" t="str">
        <f>$Q$21</f>
        <v>TUS Nieder Eschbach</v>
      </c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47" t="s">
        <v>16</v>
      </c>
      <c r="AC37" s="111" t="str">
        <f>$Q$16</f>
        <v>TSV Bleidenstadt</v>
      </c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8">
        <v>1</v>
      </c>
      <c r="AX37" s="90"/>
      <c r="AY37" s="47" t="s">
        <v>15</v>
      </c>
      <c r="AZ37" s="90">
        <v>5</v>
      </c>
      <c r="BA37" s="91"/>
      <c r="BB37" s="86"/>
      <c r="BC37" s="87"/>
      <c r="BD37" s="39"/>
      <c r="BE37" s="40"/>
      <c r="BF37" s="10">
        <f t="shared" si="0"/>
        <v>0</v>
      </c>
      <c r="BG37" s="10" t="s">
        <v>15</v>
      </c>
      <c r="BH37" s="10">
        <f t="shared" si="1"/>
        <v>3</v>
      </c>
      <c r="BI37" s="24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40"/>
      <c r="BU37" s="42"/>
      <c r="BV37" s="6"/>
      <c r="BW37" s="6"/>
      <c r="BX37" s="6"/>
      <c r="BY37" s="6"/>
      <c r="BZ37" s="6"/>
      <c r="CA37" s="6"/>
      <c r="CB37" s="6"/>
    </row>
    <row r="38" spans="1:80" s="2" customFormat="1" ht="18" customHeight="1">
      <c r="A38" s="39"/>
      <c r="B38" s="128">
        <v>14</v>
      </c>
      <c r="C38" s="129"/>
      <c r="D38" s="83">
        <f t="shared" si="2"/>
        <v>0.5493055555555555</v>
      </c>
      <c r="E38" s="84"/>
      <c r="F38" s="84"/>
      <c r="G38" s="84"/>
      <c r="H38" s="85"/>
      <c r="I38" s="69" t="str">
        <f>$Q$17</f>
        <v>Bildung-Kickt-Hofheim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45" t="s">
        <v>16</v>
      </c>
      <c r="AC38" s="69" t="str">
        <f>$Q$18</f>
        <v>FV Biebrich 2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112">
        <v>10</v>
      </c>
      <c r="AX38" s="92"/>
      <c r="AY38" s="45" t="s">
        <v>15</v>
      </c>
      <c r="AZ38" s="92">
        <v>0</v>
      </c>
      <c r="BA38" s="93"/>
      <c r="BB38" s="88"/>
      <c r="BC38" s="89"/>
      <c r="BD38" s="39"/>
      <c r="BE38" s="40"/>
      <c r="BF38" s="10">
        <f t="shared" si="0"/>
        <v>3</v>
      </c>
      <c r="BG38" s="10" t="s">
        <v>15</v>
      </c>
      <c r="BH38" s="10">
        <f t="shared" si="1"/>
        <v>0</v>
      </c>
      <c r="BI38" s="24"/>
      <c r="BJ38" s="24"/>
      <c r="BK38" s="19"/>
      <c r="BL38" s="19"/>
      <c r="BM38" s="25"/>
      <c r="BN38" s="21"/>
      <c r="BO38" s="21"/>
      <c r="BP38" s="22"/>
      <c r="BQ38" s="21"/>
      <c r="BR38" s="26"/>
      <c r="BS38" s="24"/>
      <c r="BT38" s="40"/>
      <c r="BU38" s="42"/>
      <c r="BV38" s="6"/>
      <c r="CB38" s="6"/>
    </row>
    <row r="39" spans="1:80" s="2" customFormat="1" ht="18" customHeight="1" thickBot="1">
      <c r="A39" s="39"/>
      <c r="B39" s="126">
        <v>15</v>
      </c>
      <c r="C39" s="127"/>
      <c r="D39" s="75">
        <f t="shared" si="2"/>
        <v>0.561111111111111</v>
      </c>
      <c r="E39" s="76"/>
      <c r="F39" s="76"/>
      <c r="G39" s="76"/>
      <c r="H39" s="77"/>
      <c r="I39" s="78" t="str">
        <f>$Q$19</f>
        <v>Opel Rüsselsheim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46" t="s">
        <v>16</v>
      </c>
      <c r="AC39" s="78" t="str">
        <f>$Q$20</f>
        <v>1. FC WI - Klarenthal</v>
      </c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94">
        <v>6</v>
      </c>
      <c r="AX39" s="95"/>
      <c r="AY39" s="46" t="s">
        <v>15</v>
      </c>
      <c r="AZ39" s="95">
        <v>2</v>
      </c>
      <c r="BA39" s="96"/>
      <c r="BB39" s="97"/>
      <c r="BC39" s="98"/>
      <c r="BD39" s="39"/>
      <c r="BE39" s="40"/>
      <c r="BF39" s="10">
        <f t="shared" si="0"/>
        <v>3</v>
      </c>
      <c r="BG39" s="10" t="s">
        <v>15</v>
      </c>
      <c r="BH39" s="10">
        <f t="shared" si="1"/>
        <v>0</v>
      </c>
      <c r="BI39" s="24"/>
      <c r="BJ39" s="24"/>
      <c r="BK39" s="19"/>
      <c r="BL39" s="19"/>
      <c r="BM39" s="25"/>
      <c r="BN39" s="21"/>
      <c r="BO39" s="21"/>
      <c r="BP39" s="22"/>
      <c r="BQ39" s="21"/>
      <c r="BR39" s="23"/>
      <c r="BS39" s="24"/>
      <c r="BT39" s="40"/>
      <c r="BU39" s="42"/>
      <c r="BV39" s="6"/>
      <c r="CB39" s="6"/>
    </row>
    <row r="40" spans="1:80" s="2" customFormat="1" ht="5.25" customHeight="1">
      <c r="A40" s="3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39"/>
      <c r="BE40" s="40"/>
      <c r="BF40" s="10"/>
      <c r="BG40" s="10"/>
      <c r="BH40" s="10"/>
      <c r="BI40" s="24"/>
      <c r="BJ40" s="24"/>
      <c r="BK40" s="19"/>
      <c r="BL40" s="19"/>
      <c r="BM40" s="25"/>
      <c r="BN40" s="21"/>
      <c r="BO40" s="21"/>
      <c r="BP40" s="22"/>
      <c r="BQ40" s="21"/>
      <c r="BR40" s="26"/>
      <c r="BS40" s="24"/>
      <c r="BT40" s="40"/>
      <c r="BU40" s="42"/>
      <c r="BV40" s="6"/>
      <c r="CB40" s="6"/>
    </row>
    <row r="41" spans="1:80" s="2" customFormat="1" ht="5.25" customHeight="1">
      <c r="A41" s="3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39"/>
      <c r="BE41" s="40"/>
      <c r="BF41" s="10"/>
      <c r="BG41" s="10"/>
      <c r="BH41" s="10"/>
      <c r="BI41" s="24"/>
      <c r="BJ41" s="24"/>
      <c r="BK41" s="19"/>
      <c r="BL41" s="19"/>
      <c r="BM41" s="25"/>
      <c r="BN41" s="21"/>
      <c r="BO41" s="21"/>
      <c r="BP41" s="22"/>
      <c r="BQ41" s="21"/>
      <c r="BR41" s="26"/>
      <c r="BS41" s="24"/>
      <c r="BT41" s="40"/>
      <c r="BU41" s="42"/>
      <c r="BV41" s="6"/>
      <c r="CB41" s="6"/>
    </row>
    <row r="42" spans="1:73" s="53" customFormat="1" ht="33">
      <c r="A42" s="55" t="s">
        <v>23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1"/>
      <c r="BU42" s="51"/>
    </row>
  </sheetData>
  <sheetProtection/>
  <mergeCells count="133">
    <mergeCell ref="D25:H25"/>
    <mergeCell ref="B24:C24"/>
    <mergeCell ref="AW26:AX26"/>
    <mergeCell ref="AZ26:BA26"/>
    <mergeCell ref="BB26:BC26"/>
    <mergeCell ref="BB25:BC25"/>
    <mergeCell ref="AW25:AX25"/>
    <mergeCell ref="AZ25:BA25"/>
    <mergeCell ref="B26:C26"/>
    <mergeCell ref="D26:H26"/>
    <mergeCell ref="B25:C25"/>
    <mergeCell ref="M6:T6"/>
    <mergeCell ref="Y6:AF6"/>
    <mergeCell ref="B8:AM8"/>
    <mergeCell ref="U10:V10"/>
    <mergeCell ref="AL10:AP10"/>
    <mergeCell ref="X10:AB10"/>
    <mergeCell ref="H10:L10"/>
    <mergeCell ref="B27:C27"/>
    <mergeCell ref="B28:C28"/>
    <mergeCell ref="B29:C29"/>
    <mergeCell ref="B30:C30"/>
    <mergeCell ref="BB24:BC24"/>
    <mergeCell ref="AW24:BA24"/>
    <mergeCell ref="D24:H24"/>
    <mergeCell ref="I24:AV24"/>
    <mergeCell ref="AC25:AV25"/>
    <mergeCell ref="I25:AA25"/>
    <mergeCell ref="I27:AA27"/>
    <mergeCell ref="I28:AA28"/>
    <mergeCell ref="AC27:AV27"/>
    <mergeCell ref="AC28:AV28"/>
    <mergeCell ref="BB27:BC27"/>
    <mergeCell ref="AW27:AX27"/>
    <mergeCell ref="AZ27:BA27"/>
    <mergeCell ref="AW28:AX28"/>
    <mergeCell ref="AZ28:BA28"/>
    <mergeCell ref="BB28:BC28"/>
    <mergeCell ref="AZ29:BA29"/>
    <mergeCell ref="AZ33:BA33"/>
    <mergeCell ref="AW35:AX35"/>
    <mergeCell ref="AZ35:BA35"/>
    <mergeCell ref="AZ31:BA31"/>
    <mergeCell ref="AW30:AX30"/>
    <mergeCell ref="AZ30:BA30"/>
    <mergeCell ref="B33:C33"/>
    <mergeCell ref="AC31:AV31"/>
    <mergeCell ref="AC32:AV32"/>
    <mergeCell ref="I34:AA34"/>
    <mergeCell ref="AC34:AV34"/>
    <mergeCell ref="D32:H32"/>
    <mergeCell ref="B31:C31"/>
    <mergeCell ref="B32:C32"/>
    <mergeCell ref="I32:AA32"/>
    <mergeCell ref="BB29:BC29"/>
    <mergeCell ref="D29:H29"/>
    <mergeCell ref="AW29:AX29"/>
    <mergeCell ref="I29:AA29"/>
    <mergeCell ref="B39:C39"/>
    <mergeCell ref="B35:C35"/>
    <mergeCell ref="B36:C36"/>
    <mergeCell ref="B37:C37"/>
    <mergeCell ref="B38:C38"/>
    <mergeCell ref="B34:C34"/>
    <mergeCell ref="BB30:BC30"/>
    <mergeCell ref="I30:AA30"/>
    <mergeCell ref="BB31:BC31"/>
    <mergeCell ref="AW32:AX32"/>
    <mergeCell ref="AZ32:BA32"/>
    <mergeCell ref="BB32:BC32"/>
    <mergeCell ref="AW31:AX31"/>
    <mergeCell ref="AC30:AV30"/>
    <mergeCell ref="BB33:BC33"/>
    <mergeCell ref="D34:H34"/>
    <mergeCell ref="AW34:AX34"/>
    <mergeCell ref="AZ34:BA34"/>
    <mergeCell ref="BB34:BC34"/>
    <mergeCell ref="D33:H33"/>
    <mergeCell ref="AW33:AX33"/>
    <mergeCell ref="I33:AA33"/>
    <mergeCell ref="AC33:AV33"/>
    <mergeCell ref="BB35:BC35"/>
    <mergeCell ref="D35:H35"/>
    <mergeCell ref="I35:AA35"/>
    <mergeCell ref="AC35:AV35"/>
    <mergeCell ref="AW36:AX36"/>
    <mergeCell ref="AZ36:BA36"/>
    <mergeCell ref="BB36:BC36"/>
    <mergeCell ref="I36:AA36"/>
    <mergeCell ref="AC36:AV36"/>
    <mergeCell ref="D37:H37"/>
    <mergeCell ref="I37:AA37"/>
    <mergeCell ref="AC37:AV37"/>
    <mergeCell ref="D36:H36"/>
    <mergeCell ref="I38:AA38"/>
    <mergeCell ref="AW38:AX38"/>
    <mergeCell ref="AW37:AX37"/>
    <mergeCell ref="A2:AP2"/>
    <mergeCell ref="A3:AP3"/>
    <mergeCell ref="A4:AP4"/>
    <mergeCell ref="D31:H31"/>
    <mergeCell ref="Q18:AO18"/>
    <mergeCell ref="I31:AA31"/>
    <mergeCell ref="AC29:AV29"/>
    <mergeCell ref="D27:H27"/>
    <mergeCell ref="D30:H30"/>
    <mergeCell ref="D28:H28"/>
    <mergeCell ref="AC39:AV39"/>
    <mergeCell ref="BB37:BC37"/>
    <mergeCell ref="BB38:BC38"/>
    <mergeCell ref="AC38:AV38"/>
    <mergeCell ref="AZ37:BA37"/>
    <mergeCell ref="AZ38:BA38"/>
    <mergeCell ref="AW39:AX39"/>
    <mergeCell ref="AZ39:BA39"/>
    <mergeCell ref="BB39:BC39"/>
    <mergeCell ref="D39:H39"/>
    <mergeCell ref="I39:AA39"/>
    <mergeCell ref="O15:AO15"/>
    <mergeCell ref="O16:P16"/>
    <mergeCell ref="O17:P17"/>
    <mergeCell ref="O18:P18"/>
    <mergeCell ref="Q16:AO16"/>
    <mergeCell ref="Q17:AO17"/>
    <mergeCell ref="D38:H38"/>
    <mergeCell ref="AC26:AV26"/>
    <mergeCell ref="Q21:AO21"/>
    <mergeCell ref="O19:P19"/>
    <mergeCell ref="O20:P20"/>
    <mergeCell ref="I26:AA26"/>
    <mergeCell ref="O21:P21"/>
    <mergeCell ref="Q19:AO19"/>
    <mergeCell ref="Q20:AO2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 HP</cp:lastModifiedBy>
  <cp:lastPrinted>2015-09-22T13:18:15Z</cp:lastPrinted>
  <dcterms:created xsi:type="dcterms:W3CDTF">2002-02-21T07:48:38Z</dcterms:created>
  <dcterms:modified xsi:type="dcterms:W3CDTF">2015-12-22T18:32:54Z</dcterms:modified>
  <cp:category/>
  <cp:version/>
  <cp:contentType/>
  <cp:contentStatus/>
</cp:coreProperties>
</file>