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1" sheetId="1" r:id="rId1"/>
    <sheet name="__Goal_Metadata" sheetId="2" state="hidden" r:id="rId2"/>
  </sheets>
  <definedNames>
    <definedName name="_KAW999929">'__Goal_Metadata'!$B$2</definedName>
    <definedName name="_KAW999934">'__Goal_Metadata'!$B$1</definedName>
  </definedNames>
  <calcPr fullCalcOnLoad="1"/>
</workbook>
</file>

<file path=xl/sharedStrings.xml><?xml version="1.0" encoding="utf-8"?>
<sst xmlns="http://schemas.openxmlformats.org/spreadsheetml/2006/main" count="109" uniqueCount="46">
  <si>
    <t>RSV Würges</t>
  </si>
  <si>
    <t>9. Teamsport 1 Nikolausturnier für F1 Mannschaften</t>
  </si>
  <si>
    <t>Spielstätte:</t>
  </si>
  <si>
    <t xml:space="preserve">Sporthalle in der Pommernstrasse </t>
  </si>
  <si>
    <t>in 65520 Bad Camberg</t>
  </si>
  <si>
    <t>Datum:</t>
  </si>
  <si>
    <t>Beginn:</t>
  </si>
  <si>
    <t>Spielzeit:</t>
  </si>
  <si>
    <t>x</t>
  </si>
  <si>
    <t>min</t>
  </si>
  <si>
    <t>Pause:</t>
  </si>
  <si>
    <t>Gruppe A</t>
  </si>
  <si>
    <t>Gruppe B</t>
  </si>
  <si>
    <t>1.</t>
  </si>
  <si>
    <t>VFJ Hünstetten/Würges</t>
  </si>
  <si>
    <t>2.</t>
  </si>
  <si>
    <t>1. FC Naurod</t>
  </si>
  <si>
    <t>Spvgg. Sonnenberg</t>
  </si>
  <si>
    <t>3.</t>
  </si>
  <si>
    <t>FV Neuenhain</t>
  </si>
  <si>
    <t>Rot Weiß Walldorf</t>
  </si>
  <si>
    <t>4.</t>
  </si>
  <si>
    <t>VFL Eschhofen</t>
  </si>
  <si>
    <t>JSG Dornburg</t>
  </si>
  <si>
    <t>5.</t>
  </si>
  <si>
    <t>Spvgg. Eltville</t>
  </si>
  <si>
    <t>FC Freudenberg</t>
  </si>
  <si>
    <t>Nr</t>
  </si>
  <si>
    <t>Platz</t>
  </si>
  <si>
    <t>Grp.</t>
  </si>
  <si>
    <t>Beginn</t>
  </si>
  <si>
    <t>Spielplan Vorrunde</t>
  </si>
  <si>
    <t>Ergebnis</t>
  </si>
  <si>
    <t>Pause</t>
  </si>
  <si>
    <t>Diff</t>
  </si>
  <si>
    <t>Pkt1</t>
  </si>
  <si>
    <t>Pkt2</t>
  </si>
  <si>
    <t>Sp</t>
  </si>
  <si>
    <t>A</t>
  </si>
  <si>
    <t>-</t>
  </si>
  <si>
    <t>:</t>
  </si>
  <si>
    <t>B</t>
  </si>
  <si>
    <t>_KAW999934</t>
  </si>
  <si>
    <t>J</t>
  </si>
  <si>
    <t>_KAW999929</t>
  </si>
  <si>
    <t>50974b90-d271-44cd-8db1-0748f896e857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</si>
</sst>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/M/YYYY;@"/>
    <numFmt numFmtId="167" formatCode="H:MM;@"/>
    <numFmt numFmtId="168" formatCode="0"/>
    <numFmt numFmtId="169" formatCode="H:MM"/>
  </numFmts>
  <fonts count="9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9">
    <xf numFmtId="164" fontId="0" fillId="0" borderId="0" xfId="0" applyAlignment="1">
      <alignment/>
    </xf>
    <xf numFmtId="164" fontId="1" fillId="0" borderId="0" xfId="20" applyFont="1" applyProtection="1">
      <alignment/>
      <protection hidden="1"/>
    </xf>
    <xf numFmtId="164" fontId="2" fillId="0" borderId="0" xfId="20" applyFont="1" applyProtection="1">
      <alignment/>
      <protection hidden="1"/>
    </xf>
    <xf numFmtId="164" fontId="3" fillId="0" borderId="0" xfId="20" applyFont="1" applyProtection="1">
      <alignment/>
      <protection hidden="1"/>
    </xf>
    <xf numFmtId="164" fontId="4" fillId="0" borderId="1" xfId="20" applyFont="1" applyBorder="1" applyAlignment="1" applyProtection="1">
      <alignment horizontal="center"/>
      <protection hidden="1" locked="0"/>
    </xf>
    <xf numFmtId="164" fontId="5" fillId="0" borderId="1" xfId="20" applyFont="1" applyBorder="1" applyAlignment="1" applyProtection="1">
      <alignment horizontal="center"/>
      <protection hidden="1" locked="0"/>
    </xf>
    <xf numFmtId="164" fontId="1" fillId="0" borderId="0" xfId="20" applyFont="1" applyAlignment="1" applyProtection="1">
      <alignment horizontal="left"/>
      <protection hidden="1"/>
    </xf>
    <xf numFmtId="164" fontId="5" fillId="0" borderId="2" xfId="20" applyFont="1" applyBorder="1" applyAlignment="1" applyProtection="1">
      <alignment horizontal="center"/>
      <protection hidden="1"/>
    </xf>
    <xf numFmtId="164" fontId="1" fillId="0" borderId="2" xfId="20" applyFont="1" applyBorder="1" applyAlignment="1" applyProtection="1">
      <alignment horizontal="center"/>
      <protection hidden="1" locked="0"/>
    </xf>
    <xf numFmtId="164" fontId="1" fillId="0" borderId="1" xfId="20" applyFont="1" applyBorder="1" applyAlignment="1" applyProtection="1">
      <alignment horizontal="center"/>
      <protection hidden="1"/>
    </xf>
    <xf numFmtId="164" fontId="1" fillId="0" borderId="1" xfId="20" applyFont="1" applyBorder="1" applyAlignment="1" applyProtection="1">
      <alignment horizontal="center"/>
      <protection hidden="1" locked="0"/>
    </xf>
    <xf numFmtId="164" fontId="1" fillId="0" borderId="1" xfId="20" applyFont="1" applyBorder="1" applyAlignment="1" applyProtection="1">
      <alignment horizontal="left"/>
      <protection hidden="1"/>
    </xf>
    <xf numFmtId="166" fontId="1" fillId="0" borderId="1" xfId="20" applyNumberFormat="1" applyFont="1" applyBorder="1" applyAlignment="1" applyProtection="1">
      <alignment horizontal="center"/>
      <protection hidden="1" locked="0"/>
    </xf>
    <xf numFmtId="167" fontId="1" fillId="0" borderId="1" xfId="20" applyNumberFormat="1" applyFont="1" applyBorder="1" applyAlignment="1" applyProtection="1">
      <alignment horizontal="center"/>
      <protection hidden="1" locked="0"/>
    </xf>
    <xf numFmtId="164" fontId="1" fillId="0" borderId="3" xfId="20" applyNumberFormat="1" applyFont="1" applyBorder="1" applyAlignment="1" applyProtection="1">
      <alignment horizontal="center"/>
      <protection hidden="1" locked="0"/>
    </xf>
    <xf numFmtId="164" fontId="1" fillId="0" borderId="3" xfId="20" applyNumberFormat="1" applyFont="1" applyBorder="1" applyAlignment="1" applyProtection="1">
      <alignment horizontal="center"/>
      <protection hidden="1"/>
    </xf>
    <xf numFmtId="168" fontId="1" fillId="0" borderId="3" xfId="20" applyNumberFormat="1" applyFont="1" applyBorder="1" applyAlignment="1" applyProtection="1">
      <alignment horizontal="center"/>
      <protection hidden="1" locked="0"/>
    </xf>
    <xf numFmtId="164" fontId="1" fillId="0" borderId="4" xfId="20" applyFont="1" applyBorder="1" applyAlignment="1" applyProtection="1">
      <alignment horizontal="left"/>
      <protection hidden="1"/>
    </xf>
    <xf numFmtId="164" fontId="1" fillId="0" borderId="3" xfId="20" applyFont="1" applyBorder="1" applyAlignment="1" applyProtection="1">
      <alignment/>
      <protection hidden="1"/>
    </xf>
    <xf numFmtId="164" fontId="1" fillId="0" borderId="4" xfId="20" applyFont="1" applyBorder="1" applyAlignment="1" applyProtection="1">
      <alignment/>
      <protection hidden="1"/>
    </xf>
    <xf numFmtId="169" fontId="2" fillId="0" borderId="0" xfId="20" applyNumberFormat="1" applyFont="1" applyProtection="1">
      <alignment/>
      <protection hidden="1"/>
    </xf>
    <xf numFmtId="164" fontId="6" fillId="2" borderId="1" xfId="20" applyFont="1" applyFill="1" applyBorder="1" applyAlignment="1" applyProtection="1">
      <alignment horizontal="center"/>
      <protection hidden="1"/>
    </xf>
    <xf numFmtId="164" fontId="6" fillId="3" borderId="1" xfId="20" applyFont="1" applyFill="1" applyBorder="1" applyAlignment="1" applyProtection="1">
      <alignment horizontal="center"/>
      <protection hidden="1"/>
    </xf>
    <xf numFmtId="164" fontId="7" fillId="0" borderId="5" xfId="20" applyFont="1" applyBorder="1" applyAlignment="1" applyProtection="1">
      <alignment horizontal="center"/>
      <protection hidden="1"/>
    </xf>
    <xf numFmtId="164" fontId="0" fillId="0" borderId="6" xfId="20" applyFont="1" applyBorder="1" applyAlignment="1" applyProtection="1">
      <alignment horizontal="left"/>
      <protection hidden="1" locked="0"/>
    </xf>
    <xf numFmtId="164" fontId="0" fillId="0" borderId="7" xfId="20" applyFont="1" applyBorder="1" applyAlignment="1" applyProtection="1">
      <alignment horizontal="left"/>
      <protection hidden="1" locked="0"/>
    </xf>
    <xf numFmtId="164" fontId="7" fillId="0" borderId="8" xfId="20" applyFont="1" applyBorder="1" applyAlignment="1" applyProtection="1">
      <alignment horizontal="center"/>
      <protection hidden="1"/>
    </xf>
    <xf numFmtId="164" fontId="0" fillId="0" borderId="9" xfId="20" applyFont="1" applyBorder="1" applyAlignment="1" applyProtection="1">
      <alignment horizontal="left"/>
      <protection hidden="1" locked="0"/>
    </xf>
    <xf numFmtId="164" fontId="0" fillId="0" borderId="10" xfId="20" applyFont="1" applyBorder="1" applyAlignment="1" applyProtection="1">
      <alignment horizontal="left"/>
      <protection hidden="1" locked="0"/>
    </xf>
    <xf numFmtId="164" fontId="7" fillId="0" borderId="11" xfId="20" applyFont="1" applyBorder="1" applyAlignment="1" applyProtection="1">
      <alignment horizontal="center"/>
      <protection hidden="1"/>
    </xf>
    <xf numFmtId="164" fontId="0" fillId="0" borderId="12" xfId="20" applyFont="1" applyBorder="1" applyAlignment="1" applyProtection="1">
      <alignment horizontal="left"/>
      <protection hidden="1" locked="0"/>
    </xf>
    <xf numFmtId="164" fontId="0" fillId="0" borderId="13" xfId="20" applyFont="1" applyBorder="1" applyAlignment="1" applyProtection="1">
      <alignment horizontal="left"/>
      <protection hidden="1" locked="0"/>
    </xf>
    <xf numFmtId="164" fontId="8" fillId="4" borderId="14" xfId="20" applyFont="1" applyFill="1" applyBorder="1" applyAlignment="1" applyProtection="1">
      <alignment horizontal="center"/>
      <protection hidden="1"/>
    </xf>
    <xf numFmtId="164" fontId="8" fillId="4" borderId="15" xfId="20" applyFont="1" applyFill="1" applyBorder="1" applyAlignment="1" applyProtection="1">
      <alignment horizontal="center"/>
      <protection hidden="1"/>
    </xf>
    <xf numFmtId="164" fontId="8" fillId="4" borderId="4" xfId="20" applyFont="1" applyFill="1" applyBorder="1" applyAlignment="1" applyProtection="1">
      <alignment horizontal="center"/>
      <protection hidden="1"/>
    </xf>
    <xf numFmtId="164" fontId="8" fillId="0" borderId="1" xfId="20" applyFont="1" applyBorder="1" applyAlignment="1" applyProtection="1">
      <alignment horizontal="center"/>
      <protection hidden="1"/>
    </xf>
    <xf numFmtId="164" fontId="0" fillId="0" borderId="5" xfId="20" applyFont="1" applyBorder="1" applyAlignment="1" applyProtection="1">
      <alignment horizontal="center"/>
      <protection hidden="1"/>
    </xf>
    <xf numFmtId="164" fontId="2" fillId="0" borderId="16" xfId="20" applyFont="1" applyBorder="1" applyAlignment="1" applyProtection="1">
      <alignment horizontal="center"/>
      <protection hidden="1" locked="0"/>
    </xf>
    <xf numFmtId="164" fontId="2" fillId="0" borderId="16" xfId="20" applyFont="1" applyBorder="1" applyAlignment="1" applyProtection="1">
      <alignment horizontal="center"/>
      <protection hidden="1"/>
    </xf>
    <xf numFmtId="167" fontId="2" fillId="0" borderId="16" xfId="20" applyNumberFormat="1" applyFont="1" applyBorder="1" applyAlignment="1" applyProtection="1">
      <alignment horizontal="center"/>
      <protection hidden="1"/>
    </xf>
    <xf numFmtId="164" fontId="0" fillId="0" borderId="17" xfId="20" applyFont="1" applyFill="1" applyBorder="1" applyAlignment="1" applyProtection="1">
      <alignment horizontal="left"/>
      <protection hidden="1"/>
    </xf>
    <xf numFmtId="164" fontId="8" fillId="0" borderId="18" xfId="20" applyFont="1" applyFill="1" applyBorder="1" applyProtection="1">
      <alignment/>
      <protection hidden="1"/>
    </xf>
    <xf numFmtId="164" fontId="0" fillId="0" borderId="19" xfId="20" applyFont="1" applyFill="1" applyBorder="1" applyAlignment="1" applyProtection="1">
      <alignment horizontal="left"/>
      <protection hidden="1"/>
    </xf>
    <xf numFmtId="164" fontId="0" fillId="0" borderId="17" xfId="20" applyFont="1" applyBorder="1" applyAlignment="1" applyProtection="1">
      <alignment horizontal="center"/>
      <protection hidden="1" locked="0"/>
    </xf>
    <xf numFmtId="164" fontId="7" fillId="0" borderId="18" xfId="20" applyFont="1" applyBorder="1" applyProtection="1">
      <alignment/>
      <protection hidden="1"/>
    </xf>
    <xf numFmtId="164" fontId="0" fillId="0" borderId="6" xfId="20" applyFont="1" applyBorder="1" applyAlignment="1" applyProtection="1">
      <alignment horizontal="center"/>
      <protection hidden="1" locked="0"/>
    </xf>
    <xf numFmtId="167" fontId="2" fillId="0" borderId="20" xfId="20" applyNumberFormat="1" applyFont="1" applyBorder="1" applyAlignment="1" applyProtection="1">
      <alignment horizontal="center"/>
      <protection hidden="1" locked="0"/>
    </xf>
    <xf numFmtId="164" fontId="0" fillId="0" borderId="11" xfId="20" applyFont="1" applyBorder="1" applyAlignment="1" applyProtection="1">
      <alignment horizontal="center"/>
      <protection hidden="1"/>
    </xf>
    <xf numFmtId="164" fontId="2" fillId="0" borderId="21" xfId="20" applyFont="1" applyBorder="1" applyAlignment="1" applyProtection="1">
      <alignment horizontal="center"/>
      <protection hidden="1" locked="0"/>
    </xf>
    <xf numFmtId="164" fontId="2" fillId="0" borderId="21" xfId="20" applyFont="1" applyBorder="1" applyAlignment="1" applyProtection="1">
      <alignment horizontal="center"/>
      <protection hidden="1"/>
    </xf>
    <xf numFmtId="167" fontId="2" fillId="0" borderId="22" xfId="20" applyNumberFormat="1" applyFont="1" applyBorder="1" applyAlignment="1" applyProtection="1">
      <alignment horizontal="center"/>
      <protection hidden="1"/>
    </xf>
    <xf numFmtId="164" fontId="0" fillId="0" borderId="23" xfId="20" applyFont="1" applyFill="1" applyBorder="1" applyAlignment="1" applyProtection="1">
      <alignment horizontal="left"/>
      <protection hidden="1"/>
    </xf>
    <xf numFmtId="164" fontId="8" fillId="0" borderId="24" xfId="20" applyFont="1" applyFill="1" applyBorder="1" applyProtection="1">
      <alignment/>
      <protection hidden="1"/>
    </xf>
    <xf numFmtId="164" fontId="0" fillId="0" borderId="25" xfId="20" applyFont="1" applyFill="1" applyBorder="1" applyAlignment="1" applyProtection="1">
      <alignment horizontal="left"/>
      <protection hidden="1"/>
    </xf>
    <xf numFmtId="164" fontId="0" fillId="0" borderId="23" xfId="20" applyFont="1" applyBorder="1" applyAlignment="1" applyProtection="1">
      <alignment horizontal="center"/>
      <protection hidden="1" locked="0"/>
    </xf>
    <xf numFmtId="164" fontId="7" fillId="0" borderId="24" xfId="20" applyFont="1" applyBorder="1" applyProtection="1">
      <alignment/>
      <protection hidden="1"/>
    </xf>
    <xf numFmtId="164" fontId="0" fillId="0" borderId="12" xfId="20" applyFont="1" applyBorder="1" applyAlignment="1" applyProtection="1">
      <alignment horizontal="center"/>
      <protection hidden="1" locked="0"/>
    </xf>
    <xf numFmtId="167" fontId="2" fillId="5" borderId="26" xfId="20" applyNumberFormat="1" applyFont="1" applyFill="1" applyBorder="1" applyAlignment="1" applyProtection="1">
      <alignment horizontal="center"/>
      <protection hidden="1"/>
    </xf>
    <xf numFmtId="167" fontId="2" fillId="0" borderId="27" xfId="20" applyNumberFormat="1" applyFont="1" applyBorder="1" applyAlignment="1" applyProtection="1">
      <alignment horizontal="center"/>
      <protection hidden="1" locked="0"/>
    </xf>
    <xf numFmtId="167" fontId="2" fillId="0" borderId="21" xfId="20" applyNumberFormat="1" applyFont="1" applyBorder="1" applyAlignment="1" applyProtection="1">
      <alignment horizontal="center"/>
      <protection hidden="1"/>
    </xf>
    <xf numFmtId="167" fontId="2" fillId="0" borderId="28" xfId="20" applyNumberFormat="1" applyFont="1" applyBorder="1" applyAlignment="1" applyProtection="1">
      <alignment horizontal="center"/>
      <protection hidden="1"/>
    </xf>
    <xf numFmtId="164" fontId="0" fillId="0" borderId="29" xfId="20" applyFont="1" applyBorder="1" applyAlignment="1" applyProtection="1">
      <alignment horizontal="center"/>
      <protection hidden="1"/>
    </xf>
    <xf numFmtId="164" fontId="2" fillId="0" borderId="22" xfId="20" applyFont="1" applyBorder="1" applyAlignment="1" applyProtection="1">
      <alignment horizontal="center"/>
      <protection hidden="1" locked="0"/>
    </xf>
    <xf numFmtId="164" fontId="2" fillId="0" borderId="22" xfId="20" applyFont="1" applyBorder="1" applyAlignment="1" applyProtection="1">
      <alignment horizontal="center"/>
      <protection hidden="1"/>
    </xf>
    <xf numFmtId="164" fontId="0" fillId="0" borderId="30" xfId="20" applyFont="1" applyFill="1" applyBorder="1" applyAlignment="1" applyProtection="1">
      <alignment horizontal="left"/>
      <protection hidden="1"/>
    </xf>
    <xf numFmtId="164" fontId="8" fillId="0" borderId="31" xfId="20" applyFont="1" applyFill="1" applyBorder="1" applyProtection="1">
      <alignment/>
      <protection hidden="1"/>
    </xf>
    <xf numFmtId="164" fontId="0" fillId="0" borderId="32" xfId="20" applyFont="1" applyFill="1" applyBorder="1" applyAlignment="1" applyProtection="1">
      <alignment horizontal="left"/>
      <protection hidden="1"/>
    </xf>
    <xf numFmtId="164" fontId="0" fillId="0" borderId="30" xfId="20" applyFont="1" applyBorder="1" applyAlignment="1" applyProtection="1">
      <alignment horizontal="center"/>
      <protection hidden="1" locked="0"/>
    </xf>
    <xf numFmtId="164" fontId="7" fillId="0" borderId="31" xfId="20" applyFont="1" applyBorder="1" applyProtection="1">
      <alignment/>
      <protection hidden="1"/>
    </xf>
    <xf numFmtId="164" fontId="0" fillId="0" borderId="33" xfId="20" applyFont="1" applyBorder="1" applyAlignment="1" applyProtection="1">
      <alignment horizontal="center"/>
      <protection hidden="1" locked="0"/>
    </xf>
    <xf numFmtId="164" fontId="0" fillId="0" borderId="34" xfId="20" applyFont="1" applyBorder="1" applyAlignment="1" applyProtection="1">
      <alignment horizontal="center"/>
      <protection hidden="1"/>
    </xf>
    <xf numFmtId="164" fontId="2" fillId="0" borderId="35" xfId="20" applyFont="1" applyBorder="1" applyAlignment="1" applyProtection="1">
      <alignment horizontal="center"/>
      <protection hidden="1" locked="0"/>
    </xf>
    <xf numFmtId="164" fontId="2" fillId="0" borderId="35" xfId="20" applyFont="1" applyBorder="1" applyAlignment="1" applyProtection="1">
      <alignment horizontal="center"/>
      <protection hidden="1"/>
    </xf>
    <xf numFmtId="167" fontId="2" fillId="0" borderId="35" xfId="20" applyNumberFormat="1" applyFont="1" applyBorder="1" applyAlignment="1" applyProtection="1">
      <alignment horizontal="center"/>
      <protection hidden="1"/>
    </xf>
    <xf numFmtId="164" fontId="0" fillId="0" borderId="36" xfId="20" applyFont="1" applyFill="1" applyBorder="1" applyAlignment="1" applyProtection="1">
      <alignment horizontal="left"/>
      <protection hidden="1"/>
    </xf>
    <xf numFmtId="164" fontId="8" fillId="0" borderId="37" xfId="20" applyFont="1" applyFill="1" applyBorder="1" applyProtection="1">
      <alignment/>
      <protection hidden="1"/>
    </xf>
    <xf numFmtId="164" fontId="0" fillId="0" borderId="38" xfId="20" applyFont="1" applyFill="1" applyBorder="1" applyAlignment="1" applyProtection="1">
      <alignment horizontal="left"/>
      <protection hidden="1"/>
    </xf>
    <xf numFmtId="164" fontId="0" fillId="0" borderId="36" xfId="20" applyFont="1" applyBorder="1" applyAlignment="1" applyProtection="1">
      <alignment horizontal="center"/>
      <protection hidden="1" locked="0"/>
    </xf>
    <xf numFmtId="164" fontId="7" fillId="0" borderId="37" xfId="20" applyFont="1" applyBorder="1" applyProtection="1">
      <alignment/>
      <protection hidden="1"/>
    </xf>
    <xf numFmtId="164" fontId="0" fillId="0" borderId="39" xfId="20" applyFont="1" applyBorder="1" applyAlignment="1" applyProtection="1">
      <alignment horizontal="center"/>
      <protection hidden="1" locked="0"/>
    </xf>
    <xf numFmtId="167" fontId="2" fillId="5" borderId="40" xfId="20" applyNumberFormat="1" applyFont="1" applyFill="1" applyBorder="1" applyAlignment="1" applyProtection="1">
      <alignment horizontal="center"/>
      <protection hidden="1"/>
    </xf>
    <xf numFmtId="164" fontId="0" fillId="0" borderId="23" xfId="20" applyFont="1" applyBorder="1" applyAlignment="1" applyProtection="1">
      <alignment horizontal="left"/>
      <protection hidden="1"/>
    </xf>
    <xf numFmtId="164" fontId="8" fillId="0" borderId="24" xfId="20" applyFont="1" applyBorder="1" applyProtection="1">
      <alignment/>
      <protection hidden="1"/>
    </xf>
    <xf numFmtId="164" fontId="0" fillId="0" borderId="25" xfId="20" applyFont="1" applyBorder="1" applyAlignment="1" applyProtection="1">
      <alignment horizontal="left"/>
      <protection hidden="1"/>
    </xf>
    <xf numFmtId="164" fontId="0" fillId="0" borderId="17" xfId="20" applyFont="1" applyBorder="1" applyAlignment="1" applyProtection="1">
      <alignment horizontal="left"/>
      <protection hidden="1"/>
    </xf>
    <xf numFmtId="164" fontId="8" fillId="0" borderId="18" xfId="20" applyFont="1" applyBorder="1" applyProtection="1">
      <alignment/>
      <protection hidden="1"/>
    </xf>
    <xf numFmtId="164" fontId="0" fillId="0" borderId="19" xfId="20" applyFont="1" applyBorder="1" applyAlignment="1" applyProtection="1">
      <alignment horizontal="left"/>
      <protection hidden="1"/>
    </xf>
    <xf numFmtId="164" fontId="6" fillId="0" borderId="0" xfId="20" applyFont="1" applyBorder="1" applyAlignment="1" applyProtection="1">
      <alignment/>
      <protection hidden="1"/>
    </xf>
    <xf numFmtId="164" fontId="0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E45"/>
  <sheetViews>
    <sheetView tabSelected="1" workbookViewId="0" topLeftCell="A16">
      <selection activeCell="D19" sqref="D19"/>
    </sheetView>
  </sheetViews>
  <sheetFormatPr defaultColWidth="2.28125" defaultRowHeight="12.75"/>
  <cols>
    <col min="1" max="55" width="1.7109375" style="1" customWidth="1"/>
    <col min="56" max="60" width="0" style="1" hidden="1" customWidth="1"/>
    <col min="61" max="64" width="1.7109375" style="1" customWidth="1"/>
    <col min="65" max="76" width="0" style="2" hidden="1" customWidth="1"/>
    <col min="77" max="89" width="5.7109375" style="1" customWidth="1"/>
    <col min="90" max="16384" width="1.7109375" style="1" customWidth="1"/>
  </cols>
  <sheetData>
    <row r="2" spans="5:76" s="3" customFormat="1" ht="12.75"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4" spans="5:76" s="3" customFormat="1" ht="12.75">
      <c r="E4" s="5" t="s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2.75">
      <c r="CE5" s="6"/>
    </row>
    <row r="7" spans="5:52" ht="12.75">
      <c r="E7" s="7" t="s">
        <v>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 t="s">
        <v>3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5:52" ht="12.75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10" spans="5:43" s="1" customFormat="1" ht="12.75">
      <c r="E10" s="11" t="s">
        <v>5</v>
      </c>
      <c r="F10" s="11"/>
      <c r="G10" s="11"/>
      <c r="H10" s="11"/>
      <c r="I10" s="11"/>
      <c r="J10" s="11"/>
      <c r="K10" s="11"/>
      <c r="L10" s="12">
        <v>43800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2"/>
      <c r="Z10" s="2"/>
      <c r="AA10" s="2"/>
      <c r="AB10" s="2"/>
      <c r="AC10" s="2"/>
      <c r="AD10" s="9" t="s">
        <v>6</v>
      </c>
      <c r="AE10" s="9"/>
      <c r="AF10" s="9"/>
      <c r="AG10" s="9"/>
      <c r="AH10" s="9"/>
      <c r="AI10" s="9"/>
      <c r="AJ10" s="13">
        <v>0.625</v>
      </c>
      <c r="AK10" s="13"/>
      <c r="AL10" s="13"/>
      <c r="AM10" s="13"/>
      <c r="AN10" s="13"/>
      <c r="AO10" s="13"/>
      <c r="AP10" s="13"/>
      <c r="AQ10" s="13"/>
    </row>
    <row r="12" spans="5:69" s="1" customFormat="1" ht="12.75">
      <c r="E12" s="9" t="s">
        <v>7</v>
      </c>
      <c r="F12" s="9"/>
      <c r="G12" s="9"/>
      <c r="H12" s="9"/>
      <c r="I12" s="9"/>
      <c r="J12" s="9"/>
      <c r="K12" s="9"/>
      <c r="L12" s="14">
        <v>1</v>
      </c>
      <c r="M12" s="14"/>
      <c r="N12" s="15" t="s">
        <v>8</v>
      </c>
      <c r="O12" s="15"/>
      <c r="P12" s="16">
        <v>9</v>
      </c>
      <c r="Q12" s="16"/>
      <c r="R12" s="16"/>
      <c r="S12" s="16"/>
      <c r="T12" s="17" t="s">
        <v>9</v>
      </c>
      <c r="U12" s="17"/>
      <c r="V12" s="17"/>
      <c r="W12" s="17"/>
      <c r="X12" s="17"/>
      <c r="AD12" s="9" t="s">
        <v>10</v>
      </c>
      <c r="AE12" s="9"/>
      <c r="AF12" s="9"/>
      <c r="AG12" s="9"/>
      <c r="AH12" s="9"/>
      <c r="AI12" s="9"/>
      <c r="AJ12" s="16">
        <v>1</v>
      </c>
      <c r="AK12" s="16"/>
      <c r="AL12" s="16"/>
      <c r="AM12" s="16"/>
      <c r="AN12" s="18" t="s">
        <v>9</v>
      </c>
      <c r="AO12" s="18"/>
      <c r="AP12" s="18"/>
      <c r="AQ12" s="19"/>
      <c r="BA12" s="2">
        <f>L12*P12</f>
        <v>9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N12" s="20">
        <f>L12*BP12+BQ12</f>
        <v>0.006944444444444445</v>
      </c>
      <c r="BP12" s="20">
        <f>P12/1440</f>
        <v>0.00625</v>
      </c>
      <c r="BQ12" s="20">
        <f>AJ12/1440</f>
        <v>0.0006944444444444445</v>
      </c>
    </row>
    <row r="14" spans="2:55" ht="12.75">
      <c r="B14" s="21" t="s">
        <v>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D14" s="22" t="s">
        <v>12</v>
      </c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2:55" ht="12.75">
      <c r="B15" s="23" t="s">
        <v>13</v>
      </c>
      <c r="C15" s="23"/>
      <c r="D15" s="24" t="s"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D15" s="23" t="s">
        <v>13</v>
      </c>
      <c r="AE15" s="23"/>
      <c r="AF15" s="25" t="s">
        <v>14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</row>
    <row r="16" spans="2:55" ht="12.75">
      <c r="B16" s="26" t="s">
        <v>15</v>
      </c>
      <c r="C16" s="26"/>
      <c r="D16" s="27" t="s">
        <v>16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D16" s="26" t="s">
        <v>15</v>
      </c>
      <c r="AE16" s="26"/>
      <c r="AF16" s="27" t="s">
        <v>17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2:67" ht="12.75">
      <c r="B17" s="26" t="s">
        <v>18</v>
      </c>
      <c r="C17" s="26"/>
      <c r="D17" s="27" t="s">
        <v>19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D17" s="26" t="s">
        <v>18</v>
      </c>
      <c r="AE17" s="26"/>
      <c r="AF17" s="28" t="s">
        <v>20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M17" s="1"/>
      <c r="BN17" s="1"/>
      <c r="BO17" s="1"/>
    </row>
    <row r="18" spans="2:55" ht="12.75">
      <c r="B18" s="26" t="s">
        <v>21</v>
      </c>
      <c r="C18" s="26"/>
      <c r="D18" s="28" t="s">
        <v>22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D18" s="26" t="s">
        <v>21</v>
      </c>
      <c r="AE18" s="26"/>
      <c r="AF18" s="28" t="s">
        <v>23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2:55" ht="12.75">
      <c r="B19" s="29" t="s">
        <v>24</v>
      </c>
      <c r="C19" s="29"/>
      <c r="D19" s="30" t="s">
        <v>25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D19" s="29" t="s">
        <v>24</v>
      </c>
      <c r="AE19" s="29"/>
      <c r="AF19" s="31" t="s">
        <v>26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1" spans="2:68" ht="12.75">
      <c r="B21" s="32" t="s">
        <v>27</v>
      </c>
      <c r="C21" s="32"/>
      <c r="D21" s="33" t="s">
        <v>28</v>
      </c>
      <c r="E21" s="33"/>
      <c r="F21" s="33"/>
      <c r="G21" s="33"/>
      <c r="H21" s="33" t="s">
        <v>29</v>
      </c>
      <c r="I21" s="33"/>
      <c r="J21" s="33"/>
      <c r="K21" s="33" t="s">
        <v>30</v>
      </c>
      <c r="L21" s="33"/>
      <c r="M21" s="33"/>
      <c r="N21" s="33"/>
      <c r="O21" s="33"/>
      <c r="P21" s="33" t="s">
        <v>31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4" t="s">
        <v>32</v>
      </c>
      <c r="AZ21" s="34"/>
      <c r="BA21" s="34"/>
      <c r="BB21" s="34"/>
      <c r="BC21" s="34"/>
      <c r="BD21" s="35" t="s">
        <v>33</v>
      </c>
      <c r="BE21" s="35"/>
      <c r="BF21" s="35"/>
      <c r="BG21" s="35"/>
      <c r="BH21" s="35"/>
      <c r="BM21" s="2" t="s">
        <v>34</v>
      </c>
      <c r="BN21" s="2" t="s">
        <v>35</v>
      </c>
      <c r="BO21" s="2" t="s">
        <v>36</v>
      </c>
      <c r="BP21" s="2" t="s">
        <v>37</v>
      </c>
    </row>
    <row r="22" spans="2:68" ht="12.75">
      <c r="B22" s="36">
        <v>1</v>
      </c>
      <c r="C22" s="36"/>
      <c r="D22" s="37">
        <v>1</v>
      </c>
      <c r="E22" s="37"/>
      <c r="F22" s="37"/>
      <c r="G22" s="37"/>
      <c r="H22" s="38" t="s">
        <v>38</v>
      </c>
      <c r="I22" s="38"/>
      <c r="J22" s="38"/>
      <c r="K22" s="39">
        <f>IF((BD22=""),AJ10,BD22)</f>
        <v>0.625</v>
      </c>
      <c r="L22" s="39"/>
      <c r="M22" s="39"/>
      <c r="N22" s="39"/>
      <c r="O22" s="39"/>
      <c r="P22" s="40" t="str">
        <f>D15</f>
        <v>RSV Würges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 t="s">
        <v>39</v>
      </c>
      <c r="AH22" s="42" t="str">
        <f>D16</f>
        <v>1. FC Naurod</v>
      </c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3"/>
      <c r="AZ22" s="43"/>
      <c r="BA22" s="44" t="s">
        <v>40</v>
      </c>
      <c r="BB22" s="45"/>
      <c r="BC22" s="45"/>
      <c r="BD22" s="46"/>
      <c r="BE22" s="46"/>
      <c r="BF22" s="46"/>
      <c r="BG22" s="46"/>
      <c r="BH22" s="46"/>
      <c r="BM22" s="2">
        <f>AY22-BB22</f>
        <v>0</v>
      </c>
      <c r="BN22" s="2">
        <f>IF((OR(AY22="",BB22="")),0,IF(BM22&lt;0,0)+IF(BM22=0,1)+IF(BM22&gt;0,3))</f>
        <v>0</v>
      </c>
      <c r="BO22" s="2">
        <f>IF((OR(AY22="",BB22="")),0,IF(BM22&lt;0,3)+IF(BM22=0,1)+IF(BM22&gt;0,0))</f>
        <v>0</v>
      </c>
      <c r="BP22" s="2">
        <f>IF((OR(AY22="",BB22="")),0,1)</f>
        <v>0</v>
      </c>
    </row>
    <row r="23" spans="2:68" ht="12.75">
      <c r="B23" s="47">
        <v>2</v>
      </c>
      <c r="C23" s="47"/>
      <c r="D23" s="48">
        <v>1</v>
      </c>
      <c r="E23" s="48"/>
      <c r="F23" s="48"/>
      <c r="G23" s="48"/>
      <c r="H23" s="49" t="s">
        <v>38</v>
      </c>
      <c r="I23" s="49"/>
      <c r="J23" s="49"/>
      <c r="K23" s="50">
        <f>IF((BD23=""),K22+BN12)</f>
        <v>0.6319444444444444</v>
      </c>
      <c r="L23" s="50"/>
      <c r="M23" s="50"/>
      <c r="N23" s="50"/>
      <c r="O23" s="50"/>
      <c r="P23" s="51" t="str">
        <f>D18</f>
        <v>VFL Eschhofen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 t="s">
        <v>39</v>
      </c>
      <c r="AH23" s="53" t="str">
        <f>D17</f>
        <v>FV Neuenhain</v>
      </c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4"/>
      <c r="AZ23" s="54"/>
      <c r="BA23" s="55" t="s">
        <v>40</v>
      </c>
      <c r="BB23" s="56"/>
      <c r="BC23" s="56"/>
      <c r="BD23" s="57"/>
      <c r="BE23" s="57"/>
      <c r="BF23" s="57"/>
      <c r="BG23" s="57"/>
      <c r="BH23" s="57"/>
      <c r="BM23" s="2">
        <f aca="true" t="shared" si="0" ref="BM23:BM41">AY23-BB23</f>
        <v>0</v>
      </c>
      <c r="BN23" s="2">
        <f aca="true" t="shared" si="1" ref="BN23:BN41">IF((OR(AY23="",BB23="")),0,IF(BM23&lt;0,0)+IF(BM23=0,1)+IF(BM23&gt;0,3))</f>
        <v>0</v>
      </c>
      <c r="BO23" s="2">
        <f aca="true" t="shared" si="2" ref="BO23:BO41">IF((OR(AY23="",BB23="")),0,IF(BM23&lt;0,3)+IF(BM23=0,1)+IF(BM23&gt;0,0))</f>
        <v>0</v>
      </c>
      <c r="BP23" s="2">
        <f aca="true" t="shared" si="3" ref="BP23:BP41">IF((OR(AY23="",BB23="")),0,1)</f>
        <v>0</v>
      </c>
    </row>
    <row r="24" spans="2:68" ht="12.75">
      <c r="B24" s="36">
        <v>3</v>
      </c>
      <c r="C24" s="36"/>
      <c r="D24" s="37">
        <v>1</v>
      </c>
      <c r="E24" s="37"/>
      <c r="F24" s="37"/>
      <c r="G24" s="37"/>
      <c r="H24" s="38" t="s">
        <v>41</v>
      </c>
      <c r="I24" s="38"/>
      <c r="J24" s="38"/>
      <c r="K24" s="39">
        <f>IF((BD24=""),K23+BN12,BD24)</f>
        <v>0.6388888888888888</v>
      </c>
      <c r="L24" s="39"/>
      <c r="M24" s="39"/>
      <c r="N24" s="39"/>
      <c r="O24" s="39"/>
      <c r="P24" s="40" t="str">
        <f>AF15</f>
        <v>VFJ Hünstetten/Würges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 t="s">
        <v>39</v>
      </c>
      <c r="AH24" s="42" t="str">
        <f>AF16</f>
        <v>Spvgg. Sonnenberg</v>
      </c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3"/>
      <c r="AZ24" s="43"/>
      <c r="BA24" s="44" t="s">
        <v>40</v>
      </c>
      <c r="BB24" s="45"/>
      <c r="BC24" s="45"/>
      <c r="BD24" s="58"/>
      <c r="BE24" s="58"/>
      <c r="BF24" s="58"/>
      <c r="BG24" s="58"/>
      <c r="BH24" s="58"/>
      <c r="BM24" s="2">
        <f t="shared" si="0"/>
        <v>0</v>
      </c>
      <c r="BN24" s="2">
        <f t="shared" si="1"/>
        <v>0</v>
      </c>
      <c r="BO24" s="2">
        <f t="shared" si="2"/>
        <v>0</v>
      </c>
      <c r="BP24" s="2">
        <f t="shared" si="3"/>
        <v>0</v>
      </c>
    </row>
    <row r="25" spans="2:68" ht="12.75">
      <c r="B25" s="47">
        <v>4</v>
      </c>
      <c r="C25" s="47"/>
      <c r="D25" s="48">
        <v>1</v>
      </c>
      <c r="E25" s="48"/>
      <c r="F25" s="48"/>
      <c r="G25" s="48"/>
      <c r="H25" s="49" t="s">
        <v>41</v>
      </c>
      <c r="I25" s="49"/>
      <c r="J25" s="49"/>
      <c r="K25" s="59">
        <f>IF((BD24=""),K24+BN12,BD24)</f>
        <v>0.6458333333333333</v>
      </c>
      <c r="L25" s="59"/>
      <c r="M25" s="59"/>
      <c r="N25" s="59"/>
      <c r="O25" s="59"/>
      <c r="P25" s="51" t="str">
        <f>AF18</f>
        <v>JSG Dornburg</v>
      </c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 t="s">
        <v>39</v>
      </c>
      <c r="AH25" s="53" t="str">
        <f>AF17</f>
        <v>Rot Weiß Walldorf</v>
      </c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4"/>
      <c r="AZ25" s="54"/>
      <c r="BA25" s="55" t="s">
        <v>40</v>
      </c>
      <c r="BB25" s="56"/>
      <c r="BC25" s="56"/>
      <c r="BD25" s="57"/>
      <c r="BE25" s="57"/>
      <c r="BF25" s="57"/>
      <c r="BG25" s="57"/>
      <c r="BH25" s="57"/>
      <c r="BM25" s="2">
        <f t="shared" si="0"/>
        <v>0</v>
      </c>
      <c r="BN25" s="2">
        <f t="shared" si="1"/>
        <v>0</v>
      </c>
      <c r="BO25" s="2">
        <f t="shared" si="2"/>
        <v>0</v>
      </c>
      <c r="BP25" s="2">
        <f t="shared" si="3"/>
        <v>0</v>
      </c>
    </row>
    <row r="26" spans="2:68" ht="12.75">
      <c r="B26" s="36">
        <v>5</v>
      </c>
      <c r="C26" s="36"/>
      <c r="D26" s="37">
        <v>1</v>
      </c>
      <c r="E26" s="37"/>
      <c r="F26" s="37"/>
      <c r="G26" s="37"/>
      <c r="H26" s="38" t="s">
        <v>38</v>
      </c>
      <c r="I26" s="38"/>
      <c r="J26" s="38"/>
      <c r="K26" s="60">
        <f>IF((BD26=""),K25+BN12,BD26)</f>
        <v>0.6527777777777777</v>
      </c>
      <c r="L26" s="60"/>
      <c r="M26" s="60"/>
      <c r="N26" s="60"/>
      <c r="O26" s="60"/>
      <c r="P26" s="40" t="str">
        <f>D19</f>
        <v>Spvgg. Eltville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 t="s">
        <v>39</v>
      </c>
      <c r="AH26" s="42" t="str">
        <f>D15</f>
        <v>RSV Würges</v>
      </c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3"/>
      <c r="AZ26" s="43"/>
      <c r="BA26" s="44" t="s">
        <v>40</v>
      </c>
      <c r="BB26" s="45"/>
      <c r="BC26" s="45"/>
      <c r="BD26" s="58"/>
      <c r="BE26" s="58"/>
      <c r="BF26" s="58"/>
      <c r="BG26" s="58"/>
      <c r="BH26" s="58"/>
      <c r="BM26" s="2">
        <f t="shared" si="0"/>
        <v>0</v>
      </c>
      <c r="BN26" s="2">
        <f t="shared" si="1"/>
        <v>0</v>
      </c>
      <c r="BO26" s="2">
        <f t="shared" si="2"/>
        <v>0</v>
      </c>
      <c r="BP26" s="2">
        <f t="shared" si="3"/>
        <v>0</v>
      </c>
    </row>
    <row r="27" spans="2:68" ht="12.75">
      <c r="B27" s="61">
        <v>6</v>
      </c>
      <c r="C27" s="61"/>
      <c r="D27" s="62">
        <v>1</v>
      </c>
      <c r="E27" s="62"/>
      <c r="F27" s="62"/>
      <c r="G27" s="62"/>
      <c r="H27" s="63" t="s">
        <v>38</v>
      </c>
      <c r="I27" s="63"/>
      <c r="J27" s="63"/>
      <c r="K27" s="50">
        <f>IF((BD26=""),K26+BN12,BD26)</f>
        <v>0.6597222222222221</v>
      </c>
      <c r="L27" s="50"/>
      <c r="M27" s="50"/>
      <c r="N27" s="50"/>
      <c r="O27" s="50"/>
      <c r="P27" s="64" t="str">
        <f>D16</f>
        <v>1. FC Naurod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5" t="s">
        <v>39</v>
      </c>
      <c r="AH27" s="66" t="str">
        <f>D18</f>
        <v>VFL Eschhofen</v>
      </c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67"/>
      <c r="BA27" s="68" t="s">
        <v>40</v>
      </c>
      <c r="BB27" s="69"/>
      <c r="BC27" s="69"/>
      <c r="BD27" s="57"/>
      <c r="BE27" s="57"/>
      <c r="BF27" s="57"/>
      <c r="BG27" s="57"/>
      <c r="BH27" s="57"/>
      <c r="BM27" s="2">
        <f t="shared" si="0"/>
        <v>0</v>
      </c>
      <c r="BN27" s="2">
        <f t="shared" si="1"/>
        <v>0</v>
      </c>
      <c r="BO27" s="2">
        <f t="shared" si="2"/>
        <v>0</v>
      </c>
      <c r="BP27" s="2">
        <f t="shared" si="3"/>
        <v>0</v>
      </c>
    </row>
    <row r="28" spans="2:68" ht="12.75">
      <c r="B28" s="70">
        <v>7</v>
      </c>
      <c r="C28" s="70"/>
      <c r="D28" s="71">
        <v>1</v>
      </c>
      <c r="E28" s="71"/>
      <c r="F28" s="71"/>
      <c r="G28" s="71"/>
      <c r="H28" s="72" t="s">
        <v>41</v>
      </c>
      <c r="I28" s="72"/>
      <c r="J28" s="72"/>
      <c r="K28" s="73">
        <f>IF((BD28=""),K27+BN12,BD28)</f>
        <v>0.6666666666666665</v>
      </c>
      <c r="L28" s="73"/>
      <c r="M28" s="73"/>
      <c r="N28" s="73"/>
      <c r="O28" s="73"/>
      <c r="P28" s="74" t="str">
        <f>AF19</f>
        <v>FC Freudenberg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 t="s">
        <v>39</v>
      </c>
      <c r="AH28" s="76" t="str">
        <f>AF15</f>
        <v>VFJ Hünstetten/Würges</v>
      </c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7"/>
      <c r="AZ28" s="77"/>
      <c r="BA28" s="78" t="s">
        <v>40</v>
      </c>
      <c r="BB28" s="79"/>
      <c r="BC28" s="79"/>
      <c r="BD28" s="58"/>
      <c r="BE28" s="58"/>
      <c r="BF28" s="58"/>
      <c r="BG28" s="58"/>
      <c r="BH28" s="58"/>
      <c r="BM28" s="2">
        <f t="shared" si="0"/>
        <v>0</v>
      </c>
      <c r="BN28" s="2">
        <f t="shared" si="1"/>
        <v>0</v>
      </c>
      <c r="BO28" s="2">
        <f t="shared" si="2"/>
        <v>0</v>
      </c>
      <c r="BP28" s="2">
        <f t="shared" si="3"/>
        <v>0</v>
      </c>
    </row>
    <row r="29" spans="2:68" ht="12.75">
      <c r="B29" s="47">
        <v>8</v>
      </c>
      <c r="C29" s="47"/>
      <c r="D29" s="48">
        <v>1</v>
      </c>
      <c r="E29" s="48"/>
      <c r="F29" s="48"/>
      <c r="G29" s="48"/>
      <c r="H29" s="49" t="s">
        <v>41</v>
      </c>
      <c r="I29" s="49"/>
      <c r="J29" s="49"/>
      <c r="K29" s="59">
        <f>IF((BD28=""),K28+BN12,BD28)</f>
        <v>0.6736111111111109</v>
      </c>
      <c r="L29" s="59"/>
      <c r="M29" s="59"/>
      <c r="N29" s="59"/>
      <c r="O29" s="59"/>
      <c r="P29" s="51" t="str">
        <f>AF16</f>
        <v>Spvgg. Sonnenberg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 t="s">
        <v>39</v>
      </c>
      <c r="AH29" s="53" t="str">
        <f>AF18</f>
        <v>JSG Dornburg</v>
      </c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4"/>
      <c r="AZ29" s="54"/>
      <c r="BA29" s="55" t="s">
        <v>40</v>
      </c>
      <c r="BB29" s="56"/>
      <c r="BC29" s="56"/>
      <c r="BD29" s="57"/>
      <c r="BE29" s="57"/>
      <c r="BF29" s="57"/>
      <c r="BG29" s="57"/>
      <c r="BH29" s="57"/>
      <c r="BM29" s="2">
        <f t="shared" si="0"/>
        <v>0</v>
      </c>
      <c r="BN29" s="2">
        <f t="shared" si="1"/>
        <v>0</v>
      </c>
      <c r="BO29" s="2">
        <f t="shared" si="2"/>
        <v>0</v>
      </c>
      <c r="BP29" s="2">
        <f t="shared" si="3"/>
        <v>0</v>
      </c>
    </row>
    <row r="30" spans="2:68" ht="12.75">
      <c r="B30" s="36">
        <v>9</v>
      </c>
      <c r="C30" s="36"/>
      <c r="D30" s="37">
        <v>1</v>
      </c>
      <c r="E30" s="37"/>
      <c r="F30" s="37"/>
      <c r="G30" s="37"/>
      <c r="H30" s="38" t="s">
        <v>38</v>
      </c>
      <c r="I30" s="38"/>
      <c r="J30" s="38"/>
      <c r="K30" s="39">
        <f>IF((BD30=""),K29+BN12,BD30)</f>
        <v>0.6805555555555554</v>
      </c>
      <c r="L30" s="39"/>
      <c r="M30" s="39"/>
      <c r="N30" s="39"/>
      <c r="O30" s="39"/>
      <c r="P30" s="40" t="str">
        <f>D17</f>
        <v>FV Neuenhain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 t="s">
        <v>39</v>
      </c>
      <c r="AH30" s="42" t="str">
        <f>D19</f>
        <v>Spvgg. Eltville</v>
      </c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/>
      <c r="AZ30" s="43"/>
      <c r="BA30" s="44" t="s">
        <v>40</v>
      </c>
      <c r="BB30" s="45"/>
      <c r="BC30" s="45"/>
      <c r="BD30" s="58"/>
      <c r="BE30" s="58"/>
      <c r="BF30" s="58"/>
      <c r="BG30" s="58"/>
      <c r="BH30" s="58"/>
      <c r="BM30" s="2">
        <f t="shared" si="0"/>
        <v>0</v>
      </c>
      <c r="BN30" s="2">
        <f t="shared" si="1"/>
        <v>0</v>
      </c>
      <c r="BO30" s="2">
        <f t="shared" si="2"/>
        <v>0</v>
      </c>
      <c r="BP30" s="2">
        <f t="shared" si="3"/>
        <v>0</v>
      </c>
    </row>
    <row r="31" spans="2:68" ht="12.75">
      <c r="B31" s="47">
        <v>10</v>
      </c>
      <c r="C31" s="47"/>
      <c r="D31" s="48">
        <v>1</v>
      </c>
      <c r="E31" s="48"/>
      <c r="F31" s="48"/>
      <c r="G31" s="48"/>
      <c r="H31" s="49" t="s">
        <v>38</v>
      </c>
      <c r="I31" s="49"/>
      <c r="J31" s="49"/>
      <c r="K31" s="59">
        <f>IF((BD30=""),K30+BN12,BD30)</f>
        <v>0.6874999999999998</v>
      </c>
      <c r="L31" s="59"/>
      <c r="M31" s="59"/>
      <c r="N31" s="59"/>
      <c r="O31" s="59"/>
      <c r="P31" s="51" t="str">
        <f>D18</f>
        <v>VFL Eschhofen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 t="s">
        <v>39</v>
      </c>
      <c r="AH31" s="53" t="str">
        <f>D15</f>
        <v>RSV Würges</v>
      </c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4"/>
      <c r="AZ31" s="54"/>
      <c r="BA31" s="55" t="s">
        <v>40</v>
      </c>
      <c r="BB31" s="56"/>
      <c r="BC31" s="56"/>
      <c r="BD31" s="57"/>
      <c r="BE31" s="57"/>
      <c r="BF31" s="57"/>
      <c r="BG31" s="57"/>
      <c r="BH31" s="57"/>
      <c r="BM31" s="2">
        <f t="shared" si="0"/>
        <v>0</v>
      </c>
      <c r="BN31" s="2">
        <f t="shared" si="1"/>
        <v>0</v>
      </c>
      <c r="BO31" s="2">
        <f t="shared" si="2"/>
        <v>0</v>
      </c>
      <c r="BP31" s="2">
        <f t="shared" si="3"/>
        <v>0</v>
      </c>
    </row>
    <row r="32" spans="2:68" ht="12.75">
      <c r="B32" s="36">
        <v>11</v>
      </c>
      <c r="C32" s="36"/>
      <c r="D32" s="37">
        <v>1</v>
      </c>
      <c r="E32" s="37"/>
      <c r="F32" s="37"/>
      <c r="G32" s="37"/>
      <c r="H32" s="38" t="s">
        <v>41</v>
      </c>
      <c r="I32" s="38"/>
      <c r="J32" s="38"/>
      <c r="K32" s="39">
        <f>IF((BD32=""),K31+BN12,BD32)</f>
        <v>0.6944444444444442</v>
      </c>
      <c r="L32" s="39"/>
      <c r="M32" s="39"/>
      <c r="N32" s="39"/>
      <c r="O32" s="39"/>
      <c r="P32" s="40" t="str">
        <f>AF17</f>
        <v>Rot Weiß Walldorf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 t="s">
        <v>39</v>
      </c>
      <c r="AH32" s="42" t="str">
        <f>AF19</f>
        <v>FC Freudenberg</v>
      </c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3"/>
      <c r="AZ32" s="43"/>
      <c r="BA32" s="44" t="s">
        <v>40</v>
      </c>
      <c r="BB32" s="45"/>
      <c r="BC32" s="45"/>
      <c r="BD32" s="58"/>
      <c r="BE32" s="58"/>
      <c r="BF32" s="58"/>
      <c r="BG32" s="58"/>
      <c r="BH32" s="58"/>
      <c r="BM32" s="2">
        <f t="shared" si="0"/>
        <v>0</v>
      </c>
      <c r="BN32" s="2">
        <f t="shared" si="1"/>
        <v>0</v>
      </c>
      <c r="BO32" s="2">
        <f t="shared" si="2"/>
        <v>0</v>
      </c>
      <c r="BP32" s="2">
        <f t="shared" si="3"/>
        <v>0</v>
      </c>
    </row>
    <row r="33" spans="2:68" ht="12.75">
      <c r="B33" s="47">
        <v>12</v>
      </c>
      <c r="C33" s="47"/>
      <c r="D33" s="48">
        <v>1</v>
      </c>
      <c r="E33" s="48"/>
      <c r="F33" s="48"/>
      <c r="G33" s="48"/>
      <c r="H33" s="49" t="s">
        <v>41</v>
      </c>
      <c r="I33" s="49"/>
      <c r="J33" s="49"/>
      <c r="K33" s="59">
        <f>IF((BD32=""),K32+BN12,BD32)</f>
        <v>0.7013888888888886</v>
      </c>
      <c r="L33" s="59"/>
      <c r="M33" s="59"/>
      <c r="N33" s="59"/>
      <c r="O33" s="59"/>
      <c r="P33" s="51" t="str">
        <f>AF18</f>
        <v>JSG Dornburg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2" t="s">
        <v>39</v>
      </c>
      <c r="AH33" s="53" t="str">
        <f>AF15</f>
        <v>VFJ Hünstetten/Würges</v>
      </c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  <c r="AZ33" s="54"/>
      <c r="BA33" s="55" t="s">
        <v>40</v>
      </c>
      <c r="BB33" s="56"/>
      <c r="BC33" s="56"/>
      <c r="BD33" s="80"/>
      <c r="BE33" s="80"/>
      <c r="BF33" s="80"/>
      <c r="BG33" s="80"/>
      <c r="BH33" s="80"/>
      <c r="BM33" s="2">
        <f t="shared" si="0"/>
        <v>0</v>
      </c>
      <c r="BN33" s="2">
        <f t="shared" si="1"/>
        <v>0</v>
      </c>
      <c r="BO33" s="2">
        <f t="shared" si="2"/>
        <v>0</v>
      </c>
      <c r="BP33" s="2">
        <f t="shared" si="3"/>
        <v>0</v>
      </c>
    </row>
    <row r="34" spans="2:68" ht="12.75">
      <c r="B34" s="36">
        <v>13</v>
      </c>
      <c r="C34" s="36"/>
      <c r="D34" s="37">
        <v>1</v>
      </c>
      <c r="E34" s="37"/>
      <c r="F34" s="37"/>
      <c r="G34" s="37"/>
      <c r="H34" s="38" t="s">
        <v>38</v>
      </c>
      <c r="I34" s="38"/>
      <c r="J34" s="38"/>
      <c r="K34" s="39">
        <f>IF((BD34=""),K33+BN12,BD34)</f>
        <v>0.708333333333333</v>
      </c>
      <c r="L34" s="39"/>
      <c r="M34" s="39"/>
      <c r="N34" s="39"/>
      <c r="O34" s="39"/>
      <c r="P34" s="40" t="str">
        <f>D17</f>
        <v>FV Neuenhain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 t="s">
        <v>39</v>
      </c>
      <c r="AH34" s="42" t="str">
        <f>D16</f>
        <v>1. FC Naurod</v>
      </c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3"/>
      <c r="AZ34" s="43"/>
      <c r="BA34" s="44" t="s">
        <v>40</v>
      </c>
      <c r="BB34" s="45"/>
      <c r="BC34" s="45"/>
      <c r="BD34" s="58"/>
      <c r="BE34" s="58"/>
      <c r="BF34" s="58"/>
      <c r="BG34" s="58"/>
      <c r="BH34" s="58"/>
      <c r="BM34" s="2">
        <f t="shared" si="0"/>
        <v>0</v>
      </c>
      <c r="BN34" s="2">
        <f t="shared" si="1"/>
        <v>0</v>
      </c>
      <c r="BO34" s="2">
        <f t="shared" si="2"/>
        <v>0</v>
      </c>
      <c r="BP34" s="2">
        <f t="shared" si="3"/>
        <v>0</v>
      </c>
    </row>
    <row r="35" spans="2:68" ht="12.75">
      <c r="B35" s="47">
        <v>14</v>
      </c>
      <c r="C35" s="47"/>
      <c r="D35" s="48">
        <v>1</v>
      </c>
      <c r="E35" s="48"/>
      <c r="F35" s="48"/>
      <c r="G35" s="48"/>
      <c r="H35" s="49" t="s">
        <v>38</v>
      </c>
      <c r="I35" s="49"/>
      <c r="J35" s="49"/>
      <c r="K35" s="59">
        <f>IF((BD34=""),K34+BN12,BD34)</f>
        <v>0.7152777777777775</v>
      </c>
      <c r="L35" s="59"/>
      <c r="M35" s="59"/>
      <c r="N35" s="59"/>
      <c r="O35" s="59"/>
      <c r="P35" s="51" t="str">
        <f>D19</f>
        <v>Spvgg. Eltville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2" t="s">
        <v>39</v>
      </c>
      <c r="AH35" s="53" t="str">
        <f>D18</f>
        <v>VFL Eschhofen</v>
      </c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4"/>
      <c r="AZ35" s="54"/>
      <c r="BA35" s="55" t="s">
        <v>40</v>
      </c>
      <c r="BB35" s="56"/>
      <c r="BC35" s="56"/>
      <c r="BD35" s="80"/>
      <c r="BE35" s="80"/>
      <c r="BF35" s="80"/>
      <c r="BG35" s="80"/>
      <c r="BH35" s="80"/>
      <c r="BM35" s="2">
        <f t="shared" si="0"/>
        <v>0</v>
      </c>
      <c r="BN35" s="2">
        <f t="shared" si="1"/>
        <v>0</v>
      </c>
      <c r="BO35" s="2">
        <f t="shared" si="2"/>
        <v>0</v>
      </c>
      <c r="BP35" s="2">
        <f t="shared" si="3"/>
        <v>0</v>
      </c>
    </row>
    <row r="36" spans="2:68" ht="12.75">
      <c r="B36" s="36">
        <v>15</v>
      </c>
      <c r="C36" s="36"/>
      <c r="D36" s="37">
        <v>1</v>
      </c>
      <c r="E36" s="37"/>
      <c r="F36" s="37"/>
      <c r="G36" s="37"/>
      <c r="H36" s="38" t="s">
        <v>41</v>
      </c>
      <c r="I36" s="38"/>
      <c r="J36" s="38"/>
      <c r="K36" s="39">
        <f>IF((BD36=""),K35+BN12,BD36)</f>
        <v>0.7222222222222219</v>
      </c>
      <c r="L36" s="39"/>
      <c r="M36" s="39"/>
      <c r="N36" s="39"/>
      <c r="O36" s="39"/>
      <c r="P36" s="40" t="str">
        <f>AF17</f>
        <v>Rot Weiß Walldorf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 t="s">
        <v>39</v>
      </c>
      <c r="AH36" s="42" t="str">
        <f>AF16</f>
        <v>Spvgg. Sonnenberg</v>
      </c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3"/>
      <c r="AZ36" s="43"/>
      <c r="BA36" s="44" t="s">
        <v>40</v>
      </c>
      <c r="BB36" s="45"/>
      <c r="BC36" s="45"/>
      <c r="BD36" s="58"/>
      <c r="BE36" s="58"/>
      <c r="BF36" s="58"/>
      <c r="BG36" s="58"/>
      <c r="BH36" s="58"/>
      <c r="BM36" s="2">
        <f t="shared" si="0"/>
        <v>0</v>
      </c>
      <c r="BN36" s="2">
        <f t="shared" si="1"/>
        <v>0</v>
      </c>
      <c r="BO36" s="2">
        <f t="shared" si="2"/>
        <v>0</v>
      </c>
      <c r="BP36" s="2">
        <f t="shared" si="3"/>
        <v>0</v>
      </c>
    </row>
    <row r="37" spans="2:68" ht="12.75">
      <c r="B37" s="47">
        <v>16</v>
      </c>
      <c r="C37" s="47"/>
      <c r="D37" s="48">
        <v>1</v>
      </c>
      <c r="E37" s="48"/>
      <c r="F37" s="48"/>
      <c r="G37" s="48"/>
      <c r="H37" s="49" t="s">
        <v>41</v>
      </c>
      <c r="I37" s="49"/>
      <c r="J37" s="49"/>
      <c r="K37" s="59">
        <f>IF((BD36=""),K36+BN12,BD36)</f>
        <v>0.7291666666666663</v>
      </c>
      <c r="L37" s="59"/>
      <c r="M37" s="59"/>
      <c r="N37" s="59"/>
      <c r="O37" s="59"/>
      <c r="P37" s="51" t="str">
        <f>AF19</f>
        <v>FC Freudenberg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2" t="s">
        <v>39</v>
      </c>
      <c r="AH37" s="53" t="str">
        <f>AF18</f>
        <v>JSG Dornburg</v>
      </c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4"/>
      <c r="AZ37" s="54"/>
      <c r="BA37" s="55" t="s">
        <v>40</v>
      </c>
      <c r="BB37" s="56"/>
      <c r="BC37" s="56"/>
      <c r="BD37" s="80"/>
      <c r="BE37" s="80"/>
      <c r="BF37" s="80"/>
      <c r="BG37" s="80"/>
      <c r="BH37" s="80"/>
      <c r="BM37" s="2">
        <f t="shared" si="0"/>
        <v>0</v>
      </c>
      <c r="BN37" s="2">
        <f t="shared" si="1"/>
        <v>0</v>
      </c>
      <c r="BO37" s="2">
        <f t="shared" si="2"/>
        <v>0</v>
      </c>
      <c r="BP37" s="2">
        <f t="shared" si="3"/>
        <v>0</v>
      </c>
    </row>
    <row r="38" spans="2:68" ht="12.75">
      <c r="B38" s="36">
        <v>17</v>
      </c>
      <c r="C38" s="36"/>
      <c r="D38" s="37">
        <v>1</v>
      </c>
      <c r="E38" s="37"/>
      <c r="F38" s="37"/>
      <c r="G38" s="37"/>
      <c r="H38" s="38" t="s">
        <v>38</v>
      </c>
      <c r="I38" s="38"/>
      <c r="J38" s="38"/>
      <c r="K38" s="39">
        <f>IF((BD38=""),K37+BN12,BD38)</f>
        <v>0.7361111111111107</v>
      </c>
      <c r="L38" s="39"/>
      <c r="M38" s="39"/>
      <c r="N38" s="39"/>
      <c r="O38" s="39"/>
      <c r="P38" s="40" t="str">
        <f>D15</f>
        <v>RSV Würges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 t="s">
        <v>39</v>
      </c>
      <c r="AH38" s="42" t="str">
        <f>D17</f>
        <v>FV Neuenhain</v>
      </c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3"/>
      <c r="AZ38" s="43"/>
      <c r="BA38" s="44" t="s">
        <v>40</v>
      </c>
      <c r="BB38" s="45"/>
      <c r="BC38" s="45"/>
      <c r="BD38" s="58"/>
      <c r="BE38" s="58"/>
      <c r="BF38" s="58"/>
      <c r="BG38" s="58"/>
      <c r="BH38" s="58"/>
      <c r="BM38" s="2">
        <f t="shared" si="0"/>
        <v>0</v>
      </c>
      <c r="BN38" s="2">
        <f t="shared" si="1"/>
        <v>0</v>
      </c>
      <c r="BO38" s="2">
        <f t="shared" si="2"/>
        <v>0</v>
      </c>
      <c r="BP38" s="2">
        <f t="shared" si="3"/>
        <v>0</v>
      </c>
    </row>
    <row r="39" spans="2:68" ht="12.75">
      <c r="B39" s="47">
        <v>18</v>
      </c>
      <c r="C39" s="47"/>
      <c r="D39" s="48">
        <v>1</v>
      </c>
      <c r="E39" s="48"/>
      <c r="F39" s="48"/>
      <c r="G39" s="48"/>
      <c r="H39" s="49" t="s">
        <v>38</v>
      </c>
      <c r="I39" s="49"/>
      <c r="J39" s="49"/>
      <c r="K39" s="59">
        <f>IF((BD38=""),K38+BN12,BD38)</f>
        <v>0.7430555555555551</v>
      </c>
      <c r="L39" s="59"/>
      <c r="M39" s="59"/>
      <c r="N39" s="59"/>
      <c r="O39" s="59"/>
      <c r="P39" s="81" t="str">
        <f>D16</f>
        <v>1. FC Naurod</v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2" t="s">
        <v>39</v>
      </c>
      <c r="AH39" s="83" t="str">
        <f>D19</f>
        <v>Spvgg. Eltville</v>
      </c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54"/>
      <c r="AZ39" s="54"/>
      <c r="BA39" s="55" t="s">
        <v>40</v>
      </c>
      <c r="BB39" s="56"/>
      <c r="BC39" s="56"/>
      <c r="BD39" s="80"/>
      <c r="BE39" s="80"/>
      <c r="BF39" s="80"/>
      <c r="BG39" s="80"/>
      <c r="BH39" s="80"/>
      <c r="BM39" s="2">
        <f t="shared" si="0"/>
        <v>0</v>
      </c>
      <c r="BN39" s="2">
        <f t="shared" si="1"/>
        <v>0</v>
      </c>
      <c r="BO39" s="2">
        <f t="shared" si="2"/>
        <v>0</v>
      </c>
      <c r="BP39" s="2">
        <f t="shared" si="3"/>
        <v>0</v>
      </c>
    </row>
    <row r="40" spans="2:68" ht="12.75">
      <c r="B40" s="36">
        <v>19</v>
      </c>
      <c r="C40" s="36"/>
      <c r="D40" s="37">
        <v>1</v>
      </c>
      <c r="E40" s="37"/>
      <c r="F40" s="37"/>
      <c r="G40" s="37"/>
      <c r="H40" s="38" t="s">
        <v>41</v>
      </c>
      <c r="I40" s="38"/>
      <c r="J40" s="38"/>
      <c r="K40" s="39">
        <f>IF((BD40=""),K39+BN12,BD40)</f>
        <v>0.7499999999999996</v>
      </c>
      <c r="L40" s="39"/>
      <c r="M40" s="39"/>
      <c r="N40" s="39"/>
      <c r="O40" s="39"/>
      <c r="P40" s="84" t="str">
        <f>AF15</f>
        <v>VFJ Hünstetten/Würges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5" t="s">
        <v>39</v>
      </c>
      <c r="AH40" s="86" t="str">
        <f>AF17</f>
        <v>Rot Weiß Walldorf</v>
      </c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43"/>
      <c r="AZ40" s="43"/>
      <c r="BA40" s="44" t="s">
        <v>40</v>
      </c>
      <c r="BB40" s="45"/>
      <c r="BC40" s="45"/>
      <c r="BD40" s="58"/>
      <c r="BE40" s="58"/>
      <c r="BF40" s="58"/>
      <c r="BG40" s="58"/>
      <c r="BH40" s="58"/>
      <c r="BM40" s="2">
        <f t="shared" si="0"/>
        <v>0</v>
      </c>
      <c r="BN40" s="2">
        <f t="shared" si="1"/>
        <v>0</v>
      </c>
      <c r="BO40" s="2">
        <f t="shared" si="2"/>
        <v>0</v>
      </c>
      <c r="BP40" s="2">
        <f t="shared" si="3"/>
        <v>0</v>
      </c>
    </row>
    <row r="41" spans="2:68" ht="12.75">
      <c r="B41" s="47">
        <v>20</v>
      </c>
      <c r="C41" s="47"/>
      <c r="D41" s="48">
        <v>1</v>
      </c>
      <c r="E41" s="48"/>
      <c r="F41" s="48"/>
      <c r="G41" s="48"/>
      <c r="H41" s="49" t="s">
        <v>41</v>
      </c>
      <c r="I41" s="49"/>
      <c r="J41" s="49"/>
      <c r="K41" s="59">
        <f>IF((BD40=""),K40+BN12,BD40)</f>
        <v>0.756944444444444</v>
      </c>
      <c r="L41" s="59"/>
      <c r="M41" s="59"/>
      <c r="N41" s="59"/>
      <c r="O41" s="59"/>
      <c r="P41" s="81" t="str">
        <f>AF16</f>
        <v>Spvgg. Sonnenberg</v>
      </c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2" t="s">
        <v>39</v>
      </c>
      <c r="AH41" s="83" t="str">
        <f>AF19</f>
        <v>FC Freudenberg</v>
      </c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54"/>
      <c r="AZ41" s="54"/>
      <c r="BA41" s="55" t="s">
        <v>40</v>
      </c>
      <c r="BB41" s="56"/>
      <c r="BC41" s="56"/>
      <c r="BD41" s="80"/>
      <c r="BE41" s="80"/>
      <c r="BF41" s="80"/>
      <c r="BG41" s="80"/>
      <c r="BH41" s="80"/>
      <c r="BM41" s="2">
        <f t="shared" si="0"/>
        <v>0</v>
      </c>
      <c r="BN41" s="2">
        <f t="shared" si="1"/>
        <v>0</v>
      </c>
      <c r="BO41" s="2">
        <f t="shared" si="2"/>
        <v>0</v>
      </c>
      <c r="BP41" s="2">
        <f t="shared" si="3"/>
        <v>0</v>
      </c>
    </row>
    <row r="43" spans="13:50" ht="12.75"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</row>
    <row r="44" spans="13:50" ht="12.75"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</row>
    <row r="45" spans="13:50" ht="12.75"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</row>
  </sheetData>
  <sheetProtection selectLockedCells="1" selectUnlockedCells="1"/>
  <mergeCells count="226">
    <mergeCell ref="E2:AZ2"/>
    <mergeCell ref="E4:AZ4"/>
    <mergeCell ref="E7:P7"/>
    <mergeCell ref="Q7:AZ7"/>
    <mergeCell ref="E8:P8"/>
    <mergeCell ref="Q8:AZ8"/>
    <mergeCell ref="E10:K10"/>
    <mergeCell ref="L10:X10"/>
    <mergeCell ref="AD10:AI10"/>
    <mergeCell ref="AJ10:AQ10"/>
    <mergeCell ref="E12:K12"/>
    <mergeCell ref="L12:M12"/>
    <mergeCell ref="N12:O12"/>
    <mergeCell ref="P12:S12"/>
    <mergeCell ref="T12:X12"/>
    <mergeCell ref="AD12:AI12"/>
    <mergeCell ref="AJ12:AM12"/>
    <mergeCell ref="B14:AA14"/>
    <mergeCell ref="AD14:BC14"/>
    <mergeCell ref="B15:C15"/>
    <mergeCell ref="D15:AA15"/>
    <mergeCell ref="AD15:AE15"/>
    <mergeCell ref="AF15:BC15"/>
    <mergeCell ref="B16:C16"/>
    <mergeCell ref="D16:AA16"/>
    <mergeCell ref="AD16:AE16"/>
    <mergeCell ref="AF16:BC16"/>
    <mergeCell ref="B17:C17"/>
    <mergeCell ref="D17:AA17"/>
    <mergeCell ref="AD17:AE17"/>
    <mergeCell ref="AF17:BC17"/>
    <mergeCell ref="B18:C18"/>
    <mergeCell ref="D18:AA18"/>
    <mergeCell ref="AD18:AE18"/>
    <mergeCell ref="AF18:BC18"/>
    <mergeCell ref="B19:C19"/>
    <mergeCell ref="D19:AA19"/>
    <mergeCell ref="AD19:AE19"/>
    <mergeCell ref="AF19:BC19"/>
    <mergeCell ref="B21:C21"/>
    <mergeCell ref="D21:G21"/>
    <mergeCell ref="H21:J21"/>
    <mergeCell ref="K21:O21"/>
    <mergeCell ref="P21:AX21"/>
    <mergeCell ref="AY21:BC21"/>
    <mergeCell ref="BD21:BH21"/>
    <mergeCell ref="B22:C22"/>
    <mergeCell ref="D22:G22"/>
    <mergeCell ref="H22:J22"/>
    <mergeCell ref="K22:O22"/>
    <mergeCell ref="P22:AF22"/>
    <mergeCell ref="AH22:AX22"/>
    <mergeCell ref="AY22:AZ22"/>
    <mergeCell ref="BB22:BC22"/>
    <mergeCell ref="BD22:BH22"/>
    <mergeCell ref="B23:C23"/>
    <mergeCell ref="D23:G23"/>
    <mergeCell ref="H23:J23"/>
    <mergeCell ref="K23:O23"/>
    <mergeCell ref="P23:AF23"/>
    <mergeCell ref="AH23:AX23"/>
    <mergeCell ref="AY23:AZ23"/>
    <mergeCell ref="BB23:BC23"/>
    <mergeCell ref="BD23:BH23"/>
    <mergeCell ref="B24:C24"/>
    <mergeCell ref="D24:G24"/>
    <mergeCell ref="H24:J24"/>
    <mergeCell ref="K24:O24"/>
    <mergeCell ref="P24:AF24"/>
    <mergeCell ref="AH24:AX24"/>
    <mergeCell ref="AY24:AZ24"/>
    <mergeCell ref="BB24:BC24"/>
    <mergeCell ref="BD24:BH24"/>
    <mergeCell ref="B25:C25"/>
    <mergeCell ref="D25:G25"/>
    <mergeCell ref="H25:J25"/>
    <mergeCell ref="K25:O25"/>
    <mergeCell ref="P25:AF25"/>
    <mergeCell ref="AH25:AX25"/>
    <mergeCell ref="AY25:AZ25"/>
    <mergeCell ref="BB25:BC25"/>
    <mergeCell ref="BD25:BH25"/>
    <mergeCell ref="B26:C26"/>
    <mergeCell ref="D26:G26"/>
    <mergeCell ref="H26:J26"/>
    <mergeCell ref="K26:O26"/>
    <mergeCell ref="P26:AF26"/>
    <mergeCell ref="AH26:AX26"/>
    <mergeCell ref="AY26:AZ26"/>
    <mergeCell ref="BB26:BC26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28:C28"/>
    <mergeCell ref="D28:G28"/>
    <mergeCell ref="H28:J28"/>
    <mergeCell ref="K28:O28"/>
    <mergeCell ref="P28:AF28"/>
    <mergeCell ref="AH28:AX28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32:C32"/>
    <mergeCell ref="D32:G32"/>
    <mergeCell ref="H32:J32"/>
    <mergeCell ref="K32:O32"/>
    <mergeCell ref="P32:AF32"/>
    <mergeCell ref="AH32:AX32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BB34:BC34"/>
    <mergeCell ref="BD34:BH34"/>
    <mergeCell ref="B35:C35"/>
    <mergeCell ref="D35:G35"/>
    <mergeCell ref="H35:J35"/>
    <mergeCell ref="K35:O35"/>
    <mergeCell ref="P35:AF35"/>
    <mergeCell ref="AH35:AX35"/>
    <mergeCell ref="AY35:AZ35"/>
    <mergeCell ref="BB35:BC35"/>
    <mergeCell ref="BD35:BH35"/>
    <mergeCell ref="B36:C36"/>
    <mergeCell ref="D36:G36"/>
    <mergeCell ref="H36:J36"/>
    <mergeCell ref="K36:O36"/>
    <mergeCell ref="P36:AF36"/>
    <mergeCell ref="AH36:AX36"/>
    <mergeCell ref="AY36:AZ36"/>
    <mergeCell ref="BB36:BC36"/>
    <mergeCell ref="BD36:BH36"/>
    <mergeCell ref="B37:C37"/>
    <mergeCell ref="D37:G37"/>
    <mergeCell ref="H37:J37"/>
    <mergeCell ref="K37:O37"/>
    <mergeCell ref="P37:AF37"/>
    <mergeCell ref="AH37:AX37"/>
    <mergeCell ref="AY37:AZ37"/>
    <mergeCell ref="BB37:BC37"/>
    <mergeCell ref="BD37:BH37"/>
    <mergeCell ref="B38:C38"/>
    <mergeCell ref="D38:G38"/>
    <mergeCell ref="H38:J38"/>
    <mergeCell ref="K38:O38"/>
    <mergeCell ref="P38:AF38"/>
    <mergeCell ref="AH38:AX38"/>
    <mergeCell ref="AY38:AZ38"/>
    <mergeCell ref="BB38:BC38"/>
    <mergeCell ref="BD38:BH38"/>
    <mergeCell ref="B39:C39"/>
    <mergeCell ref="D39:G39"/>
    <mergeCell ref="H39:J39"/>
    <mergeCell ref="K39:O39"/>
    <mergeCell ref="P39:AF39"/>
    <mergeCell ref="AH39:AX39"/>
    <mergeCell ref="AY39:AZ39"/>
    <mergeCell ref="BB39:BC39"/>
    <mergeCell ref="BD39:BH39"/>
    <mergeCell ref="B40:C40"/>
    <mergeCell ref="D40:G40"/>
    <mergeCell ref="H40:J40"/>
    <mergeCell ref="K40:O40"/>
    <mergeCell ref="P40:AF40"/>
    <mergeCell ref="AH40:AX40"/>
    <mergeCell ref="AY40:AZ40"/>
    <mergeCell ref="BB40:BC40"/>
    <mergeCell ref="BD40:BH40"/>
    <mergeCell ref="B41:C41"/>
    <mergeCell ref="D41:G41"/>
    <mergeCell ref="H41:J41"/>
    <mergeCell ref="K41:O41"/>
    <mergeCell ref="P41:AF41"/>
    <mergeCell ref="AH41:AX41"/>
    <mergeCell ref="AY41:AZ41"/>
    <mergeCell ref="BB41:BC41"/>
    <mergeCell ref="BD41:BH41"/>
  </mergeCells>
  <printOptions/>
  <pageMargins left="0.4722222222222222" right="0.43333333333333335" top="0.8451388888888889" bottom="0.8451388888888889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88" customWidth="1"/>
  </cols>
  <sheetData>
    <row r="1" spans="1:2" ht="12.75">
      <c r="A1" s="88" t="s">
        <v>42</v>
      </c>
      <c r="B1" s="88" t="s">
        <v>43</v>
      </c>
    </row>
    <row r="2" spans="1:2" ht="12.75">
      <c r="A2" s="88" t="s">
        <v>44</v>
      </c>
      <c r="B2" s="88" t="s">
        <v>45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